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65512" yWindow="36" windowWidth="23784" windowHeight="1836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<sst xmlns="http://schemas.openxmlformats.org/spreadsheetml/2006/main" count="21" uniqueCount="21">
  <si>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Name</t>
  </si>
  <si>
    <t>Aktie</t>
  </si>
  <si>
    <t>Anzahl Aktien</t>
  </si>
  <si>
    <t>Verkehrswert der Aktien bei Zuteilung</t>
  </si>
  <si>
    <t>Diskontierter Steuerwert bei Zuteilung</t>
  </si>
  <si>
    <t>Diskontierter Steuerwert in % des Verkehrswerts bei Zuteilung</t>
  </si>
  <si>
    <t>Ordentlicher Ablauf der Sperrfrist (letzter Tag der Sperrfrist)</t>
  </si>
  <si>
    <t>Datum Aktienzuteilung mit Sperrfrist (1. Tag der Sperrfrist)</t>
  </si>
  <si>
    <t>Steuerbares Einkommen pro Aktie aus vorzeitiger Entsperrung</t>
  </si>
  <si>
    <t>(gemäss Mitarbeiterbeteiligungsgesetz; anwendbar ab 1. Januar 2013)</t>
  </si>
  <si>
    <t>Diskontierter Steuerwert in % des Verkehrswerts bei Entsperrung</t>
  </si>
  <si>
    <t>Verkehrswert der Aktie im Zeitpunkt der Entsperrung der Aktien</t>
  </si>
  <si>
    <t>Diskontierter Steuerwert im Zeitpunkt der Entsperrung der Aktien</t>
  </si>
  <si>
    <t>Datum der Entsperrung der Aktien</t>
  </si>
  <si>
    <t>EFFEKTIVE SPERRFRIST</t>
  </si>
  <si>
    <t>ÜBER 10 Jahre (1, sonst 0)</t>
  </si>
  <si>
    <t>ZUTEILUNG AB 2013 (1, sonst 0)</t>
  </si>
  <si>
    <t>Erster Tag nach Ablauf der steuerlich massgebenden Sperrfrist</t>
  </si>
  <si>
    <t>Massgebende Sperrfrist in Jahren und Tagen im Zuteilungszeitpunkt</t>
  </si>
  <si>
    <t>Steuerbares Einkommen aus Entsperrung von Mitarbeiteraktien</t>
  </si>
  <si>
    <t>Steuerbares Einkommen aus Entsperrung von Mitarbeiteraktien</t>
  </si>
</sst>
</file>

<file path=xl/styles.xml><?xml version="1.0" encoding="utf-8"?>
<styleSheet xmlns="http://schemas.openxmlformats.org/spreadsheetml/2006/main">
  <numFmts count="6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&quot;CHF&quot;;\-#,##0&quot;CHF&quot;"/>
    <numFmt numFmtId="165" formatCode="#,##0&quot;CHF&quot;;[Red]\-#,##0&quot;CHF&quot;"/>
    <numFmt numFmtId="166" formatCode="#,##0.00&quot;CHF&quot;;\-#,##0.00&quot;CHF&quot;"/>
    <numFmt numFmtId="167" formatCode="#,##0.00&quot;CHF&quot;;[Red]\-#,##0.00&quot;CHF&quot;"/>
    <numFmt numFmtId="168" formatCode="_-* #,##0&quot;CHF&quot;_-;\-* #,##0&quot;CHF&quot;_-;_-* &quot;-&quot;&quot;CHF&quot;_-;_-@_-"/>
    <numFmt numFmtId="169" formatCode="_-* #,##0_C_H_F_-;\-* #,##0_C_H_F_-;_-* &quot;-&quot;_C_H_F_-;_-@_-"/>
    <numFmt numFmtId="170" formatCode="_-* #,##0.00&quot;CHF&quot;_-;\-* #,##0.00&quot;CHF&quot;_-;_-* &quot;-&quot;??&quot;CHF&quot;_-;_-@_-"/>
    <numFmt numFmtId="171" formatCode="_-* #,##0.00_C_H_F_-;\-* #,##0.00_C_H_F_-;_-* &quot;-&quot;??_C_H_F_-;_-@_-"/>
    <numFmt numFmtId="172" formatCode="#,##0&quot;Fr.&quot;;\-#,##0&quot;Fr.&quot;"/>
    <numFmt numFmtId="173" formatCode="#,##0&quot;Fr.&quot;;[Red]\-#,##0&quot;Fr.&quot;"/>
    <numFmt numFmtId="174" formatCode="#,##0.00&quot;Fr.&quot;;\-#,##0.00&quot;Fr.&quot;"/>
    <numFmt numFmtId="175" formatCode="#,##0.00&quot;Fr.&quot;;[Red]\-#,##0.00&quot;Fr.&quot;"/>
    <numFmt numFmtId="176" formatCode="_-* #,##0&quot;Fr.&quot;_-;\-* #,##0&quot;Fr.&quot;_-;_-* &quot;-&quot;&quot;Fr.&quot;_-;_-@_-"/>
    <numFmt numFmtId="177" formatCode="_-* #,##0_F_r_._-;\-* #,##0_F_r_._-;_-* &quot;-&quot;_F_r_._-;_-@_-"/>
    <numFmt numFmtId="178" formatCode="_-* #,##0.00&quot;Fr.&quot;_-;\-* #,##0.00&quot;Fr.&quot;_-;_-* &quot;-&quot;??&quot;Fr.&quot;_-;_-@_-"/>
    <numFmt numFmtId="179" formatCode="_-* #,##0.00_F_r_._-;\-* #,##0.00_F_r_._-;_-* &quot;-&quot;??_F_r_.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CHF&quot;\ #,##0;&quot;CHF&quot;\ \-#,##0"/>
    <numFmt numFmtId="187" formatCode="&quot;CHF&quot;\ #,##0;[Red]&quot;CHF&quot;\ \-#,##0"/>
    <numFmt numFmtId="188" formatCode="&quot;CHF&quot;\ #,##0.00;&quot;CHF&quot;\ \-#,##0.00"/>
    <numFmt numFmtId="189" formatCode="&quot;CHF&quot;\ #,##0.00;[Red]&quot;CHF&quot;\ \-#,##0.00"/>
    <numFmt numFmtId="190" formatCode="_ &quot;CHF&quot;\ * #,##0_ ;_ &quot;CHF&quot;\ * \-#,##0_ ;_ &quot;CHF&quot;\ * &quot;-&quot;_ ;_ @_ "/>
    <numFmt numFmtId="191" formatCode="_ &quot;CHF&quot;\ * #,##0.00_ ;_ &quot;CHF&quot;\ * \-#,##0.00_ ;_ &quot;CHF&quot;\ * &quot;-&quot;??_ ;_ @_ "/>
    <numFmt numFmtId="192" formatCode="&quot;SFr.&quot;#,##0;\-&quot;SFr.&quot;#,##0"/>
    <numFmt numFmtId="193" formatCode="&quot;SFr.&quot;#,##0;[Red]\-&quot;SFr.&quot;#,##0"/>
    <numFmt numFmtId="194" formatCode="&quot;SFr.&quot;#,##0.00;\-&quot;SFr.&quot;#,##0.00"/>
    <numFmt numFmtId="195" formatCode="&quot;SFr.&quot;#,##0.00;[Red]\-&quot;SFr.&quot;#,##0.00"/>
    <numFmt numFmtId="196" formatCode="_-&quot;SFr.&quot;* #,##0_-;\-&quot;SFr.&quot;* #,##0_-;_-&quot;SFr.&quot;* &quot;-&quot;_-;_-@_-"/>
    <numFmt numFmtId="197" formatCode="_-* #,##0_-;\-* #,##0_-;_-* &quot;-&quot;_-;_-@_-"/>
    <numFmt numFmtId="198" formatCode="_-&quot;SFr.&quot;* #,##0.00_-;\-&quot;SFr.&quot;* #,##0.00_-;_-&quot;SFr.&quot;* &quot;-&quot;??_-;_-@_-"/>
    <numFmt numFmtId="199" formatCode="_-* #,##0.00_-;\-* #,##0.00_-;_-* &quot;-&quot;??_-;_-@_-"/>
    <numFmt numFmtId="200" formatCode="&quot;SwF&quot;#,##0_);\(&quot;SwF&quot;#,##0\)"/>
    <numFmt numFmtId="201" formatCode="&quot;SwF&quot;#,##0_);[Red]\(&quot;SwF&quot;#,##0\)"/>
    <numFmt numFmtId="202" formatCode="&quot;SwF&quot;#,##0.00_);\(&quot;SwF&quot;#,##0.00\)"/>
    <numFmt numFmtId="203" formatCode="&quot;SwF&quot;#,##0.00_);[Red]\(&quot;SwF&quot;#,##0.00\)"/>
    <numFmt numFmtId="204" formatCode="_(&quot;SwF&quot;* #,##0_);_(&quot;SwF&quot;* \(#,##0\);_(&quot;SwF&quot;* &quot;-&quot;_);_(@_)"/>
    <numFmt numFmtId="205" formatCode="_(* #,##0_);_(* \(#,##0\);_(* &quot;-&quot;_);_(@_)"/>
    <numFmt numFmtId="206" formatCode="_(&quot;SwF&quot;* #,##0.00_);_(&quot;SwF&quot;* \(#,##0.00\);_(&quot;SwF&quot;* &quot;-&quot;??_);_(@_)"/>
    <numFmt numFmtId="207" formatCode="_(* #,##0.00_);_(* \(#,##0.00\);_(* &quot;-&quot;??_);_(@_)"/>
    <numFmt numFmtId="208" formatCode="dd\.mm\.yyyy"/>
    <numFmt numFmtId="209" formatCode="0.000%"/>
    <numFmt numFmtId="210" formatCode="[$-807]dddd\,\ d\.\ mmmm\ yyyy"/>
    <numFmt numFmtId="211" formatCode="dd/mm/yyyy;&quot;&quot;"/>
    <numFmt numFmtId="212" formatCode="dd/mm/yyyy;&quot;&quot;;&quot;&quot;"/>
    <numFmt numFmtId="213" formatCode="0;&quot;&quot;;&quot;&quot;"/>
    <numFmt numFmtId="214" formatCode="d/m/yyyy"/>
    <numFmt numFmtId="215" formatCode="dd/mm/yyyy;@"/>
  </numFmts>
  <fonts count="51">
    <font>
      <sz val="11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.5"/>
      <color indexed="8"/>
      <name val="Frutiger 45 Light"/>
      <family val="2"/>
    </font>
    <font>
      <sz val="10.5"/>
      <color indexed="9"/>
      <name val="Frutiger 45 Light"/>
      <family val="2"/>
    </font>
    <font>
      <b/>
      <sz val="10.5"/>
      <color indexed="63"/>
      <name val="Frutiger 45 Light"/>
      <family val="2"/>
    </font>
    <font>
      <b/>
      <sz val="10.5"/>
      <color indexed="52"/>
      <name val="Frutiger 45 Light"/>
      <family val="2"/>
    </font>
    <font>
      <sz val="10.5"/>
      <color indexed="62"/>
      <name val="Frutiger 45 Light"/>
      <family val="2"/>
    </font>
    <font>
      <b/>
      <sz val="10.5"/>
      <color indexed="8"/>
      <name val="Frutiger 45 Light"/>
      <family val="2"/>
    </font>
    <font>
      <i/>
      <sz val="10.5"/>
      <color indexed="23"/>
      <name val="Frutiger 45 Light"/>
      <family val="2"/>
    </font>
    <font>
      <sz val="10.5"/>
      <color indexed="17"/>
      <name val="Frutiger 45 Light"/>
      <family val="2"/>
    </font>
    <font>
      <sz val="10.5"/>
      <color indexed="60"/>
      <name val="Frutiger 45 Light"/>
      <family val="2"/>
    </font>
    <font>
      <sz val="10.5"/>
      <color indexed="14"/>
      <name val="Frutiger 45 Light"/>
      <family val="2"/>
    </font>
    <font>
      <b/>
      <sz val="18"/>
      <color indexed="62"/>
      <name val="Cambria"/>
      <family val="2"/>
    </font>
    <font>
      <b/>
      <sz val="15"/>
      <color indexed="62"/>
      <name val="Frutiger 45 Light"/>
      <family val="2"/>
    </font>
    <font>
      <b/>
      <sz val="13"/>
      <color indexed="62"/>
      <name val="Frutiger 45 Light"/>
      <family val="2"/>
    </font>
    <font>
      <b/>
      <sz val="11"/>
      <color indexed="62"/>
      <name val="Frutiger 45 Light"/>
      <family val="2"/>
    </font>
    <font>
      <sz val="10.5"/>
      <color indexed="52"/>
      <name val="Frutiger 45 Light"/>
      <family val="2"/>
    </font>
    <font>
      <sz val="10.5"/>
      <color indexed="10"/>
      <name val="Frutiger 45 Light"/>
      <family val="2"/>
    </font>
    <font>
      <b/>
      <sz val="10.5"/>
      <color indexed="9"/>
      <name val="Frutiger 45 Light"/>
      <family val="2"/>
    </font>
    <font>
      <sz val="8"/>
      <color indexed="8"/>
      <name val="TradeGothic"/>
      <family val="0"/>
    </font>
    <font>
      <sz val="15"/>
      <color indexed="8"/>
      <name val="TradeGothic"/>
      <family val="0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b/>
      <sz val="10.5"/>
      <color rgb="FF3F3F3F"/>
      <name val="Frutiger 45 Light"/>
      <family val="2"/>
    </font>
    <font>
      <b/>
      <sz val="10.5"/>
      <color rgb="FFFA7D00"/>
      <name val="Frutiger 45 Light"/>
      <family val="2"/>
    </font>
    <font>
      <sz val="10.5"/>
      <color rgb="FF3F3F76"/>
      <name val="Frutiger 45 Light"/>
      <family val="2"/>
    </font>
    <font>
      <b/>
      <sz val="10.5"/>
      <color theme="1"/>
      <name val="Frutiger 45 Light"/>
      <family val="2"/>
    </font>
    <font>
      <i/>
      <sz val="10.5"/>
      <color rgb="FF7F7F7F"/>
      <name val="Frutiger 45 Light"/>
      <family val="2"/>
    </font>
    <font>
      <sz val="10.5"/>
      <color rgb="FF006100"/>
      <name val="Frutiger 45 Light"/>
      <family val="2"/>
    </font>
    <font>
      <sz val="10.5"/>
      <color rgb="FF9C6500"/>
      <name val="Frutiger 45 Light"/>
      <family val="2"/>
    </font>
    <font>
      <sz val="10.5"/>
      <color rgb="FF9C0006"/>
      <name val="Frutiger 45 Light"/>
      <family val="2"/>
    </font>
    <font>
      <b/>
      <sz val="18"/>
      <color theme="3"/>
      <name val="Cambria"/>
      <family val="2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.5"/>
      <color rgb="FFFA7D00"/>
      <name val="Frutiger 45 Light"/>
      <family val="2"/>
    </font>
    <font>
      <sz val="10.5"/>
      <color rgb="FFFF0000"/>
      <name val="Frutiger 45 Light"/>
      <family val="2"/>
    </font>
    <font>
      <b/>
      <sz val="10.5"/>
      <color theme="0"/>
      <name val="Frutiger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6" fillId="0" borderId="0" applyNumberFormat="0" applyFill="0" applyBorder="0" applyAlignment="0" applyProtection="0"/>
    <xf numFmtId="205" fontId="4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207" fontId="4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8" fillId="33" borderId="0" xfId="0" applyFont="1" applyFill="1" applyAlignment="1" applyProtection="1">
      <alignment/>
      <protection locked="0"/>
    </xf>
    <xf numFmtId="208" fontId="8" fillId="33" borderId="0" xfId="0" applyNumberFormat="1" applyFont="1" applyFill="1" applyAlignment="1" applyProtection="1">
      <alignment/>
      <protection locked="0"/>
    </xf>
    <xf numFmtId="4" fontId="8" fillId="33" borderId="0" xfId="0" applyNumberFormat="1" applyFont="1" applyFill="1" applyAlignment="1" applyProtection="1">
      <alignment/>
      <protection locked="0"/>
    </xf>
    <xf numFmtId="0" fontId="9" fillId="0" borderId="0" xfId="0" applyFont="1" applyAlignment="1">
      <alignment/>
    </xf>
    <xf numFmtId="213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9" fillId="0" borderId="0" xfId="0" applyNumberFormat="1" applyFont="1" applyAlignment="1" applyProtection="1">
      <alignment/>
      <protection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21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0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208" fontId="11" fillId="34" borderId="0" xfId="0" applyNumberFormat="1" applyFont="1" applyFill="1" applyAlignment="1" applyProtection="1">
      <alignment/>
      <protection/>
    </xf>
    <xf numFmtId="4" fontId="8" fillId="34" borderId="0" xfId="0" applyNumberFormat="1" applyFont="1" applyFill="1" applyAlignment="1" applyProtection="1">
      <alignment/>
      <protection/>
    </xf>
    <xf numFmtId="212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4" fontId="7" fillId="0" borderId="12" xfId="0" applyNumberFormat="1" applyFont="1" applyBorder="1" applyAlignment="1" applyProtection="1">
      <alignment/>
      <protection/>
    </xf>
    <xf numFmtId="212" fontId="9" fillId="0" borderId="0" xfId="0" applyNumberFormat="1" applyFont="1" applyAlignment="1">
      <alignment/>
    </xf>
    <xf numFmtId="215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213" fontId="0" fillId="0" borderId="0" xfId="0" applyNumberFormat="1" applyFont="1" applyAlignment="1" applyProtection="1">
      <alignment/>
      <protection/>
    </xf>
    <xf numFmtId="212" fontId="0" fillId="0" borderId="0" xfId="0" applyNumberFormat="1" applyFont="1" applyAlignment="1" applyProtection="1">
      <alignment/>
      <protection/>
    </xf>
    <xf numFmtId="213" fontId="0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</xdr:col>
      <xdr:colOff>838200</xdr:colOff>
      <xdr:row>0</xdr:row>
      <xdr:rowOff>276225</xdr:rowOff>
    </xdr:to>
    <xdr:sp>
      <xdr:nvSpPr>
        <xdr:cNvPr id="1" name="Textfeld 2"/>
        <xdr:cNvSpPr txBox="1">
          <a:spLocks noChangeArrowheads="1"/>
        </xdr:cNvSpPr>
      </xdr:nvSpPr>
      <xdr:spPr>
        <a:xfrm>
          <a:off x="19050" y="9525"/>
          <a:ext cx="16573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Finanzdepartement</a:t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</xdr:col>
      <xdr:colOff>819150</xdr:colOff>
      <xdr:row>0</xdr:row>
      <xdr:rowOff>428625</xdr:rowOff>
    </xdr:to>
    <xdr:sp>
      <xdr:nvSpPr>
        <xdr:cNvPr id="2" name="Textfeld 3"/>
        <xdr:cNvSpPr txBox="1">
          <a:spLocks noChangeArrowheads="1"/>
        </xdr:cNvSpPr>
      </xdr:nvSpPr>
      <xdr:spPr>
        <a:xfrm>
          <a:off x="0" y="152400"/>
          <a:ext cx="1657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Steuerverwaltung</a:t>
          </a:r>
        </a:p>
      </xdr:txBody>
    </xdr:sp>
    <xdr:clientData/>
  </xdr:twoCellAnchor>
  <xdr:twoCellAnchor>
    <xdr:from>
      <xdr:col>1</xdr:col>
      <xdr:colOff>723900</xdr:colOff>
      <xdr:row>0</xdr:row>
      <xdr:rowOff>180975</xdr:rowOff>
    </xdr:from>
    <xdr:to>
      <xdr:col>1</xdr:col>
      <xdr:colOff>1914525</xdr:colOff>
      <xdr:row>0</xdr:row>
      <xdr:rowOff>800100</xdr:rowOff>
    </xdr:to>
    <xdr:sp>
      <xdr:nvSpPr>
        <xdr:cNvPr id="3" name="Textfeld 4"/>
        <xdr:cNvSpPr txBox="1">
          <a:spLocks noChangeArrowheads="1"/>
        </xdr:cNvSpPr>
      </xdr:nvSpPr>
      <xdr:spPr>
        <a:xfrm>
          <a:off x="1562100" y="180975"/>
          <a:ext cx="11906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radeGothic"/>
              <a:ea typeface="TradeGothic"/>
              <a:cs typeface="TradeGothic"/>
            </a:rPr>
            <a:t>Bahnhofstrasse 15</a:t>
          </a:r>
          <a:r>
            <a:rPr lang="en-US" cap="none" sz="800" b="0" i="0" u="none" baseline="0">
              <a:solidFill>
                <a:srgbClr val="000000"/>
              </a:solidFill>
              <a:latin typeface="TradeGothic"/>
              <a:ea typeface="TradeGothic"/>
              <a:cs typeface="Trade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radeGothic"/>
              <a:ea typeface="TradeGothic"/>
              <a:cs typeface="TradeGothic"/>
            </a:rPr>
            <a:t>Postfach 1232</a:t>
          </a:r>
          <a:r>
            <a:rPr lang="en-US" cap="none" sz="800" b="0" i="0" u="none" baseline="0">
              <a:solidFill>
                <a:srgbClr val="000000"/>
              </a:solidFill>
              <a:latin typeface="TradeGothic"/>
              <a:ea typeface="TradeGothic"/>
              <a:cs typeface="Trade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radeGothic"/>
              <a:ea typeface="TradeGothic"/>
              <a:cs typeface="TradeGothic"/>
            </a:rPr>
            <a:t>6431 Schwyz</a:t>
          </a:r>
          <a:r>
            <a:rPr lang="en-US" cap="none" sz="800" b="0" i="0" u="none" baseline="0">
              <a:solidFill>
                <a:srgbClr val="000000"/>
              </a:solidFill>
              <a:latin typeface="TradeGothic"/>
              <a:ea typeface="TradeGothic"/>
              <a:cs typeface="Trade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radeGothic"/>
              <a:ea typeface="TradeGothic"/>
              <a:cs typeface="TradeGothic"/>
            </a:rPr>
            <a:t>Telefon</a:t>
          </a:r>
          <a:r>
            <a:rPr lang="en-US" cap="none" sz="800" b="0" i="0" u="none" baseline="0">
              <a:solidFill>
                <a:srgbClr val="000000"/>
              </a:solidFill>
              <a:latin typeface="TradeGothic"/>
              <a:ea typeface="TradeGothic"/>
              <a:cs typeface="TradeGothic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TradeGothic"/>
              <a:ea typeface="TradeGothic"/>
              <a:cs typeface="TradeGothic"/>
            </a:rPr>
            <a:t>041 819 23 45</a:t>
          </a:r>
        </a:p>
      </xdr:txBody>
    </xdr:sp>
    <xdr:clientData/>
  </xdr:twoCellAnchor>
  <xdr:twoCellAnchor editAs="oneCell">
    <xdr:from>
      <xdr:col>1</xdr:col>
      <xdr:colOff>2981325</xdr:colOff>
      <xdr:row>0</xdr:row>
      <xdr:rowOff>0</xdr:rowOff>
    </xdr:from>
    <xdr:to>
      <xdr:col>2</xdr:col>
      <xdr:colOff>895350</xdr:colOff>
      <xdr:row>0</xdr:row>
      <xdr:rowOff>971550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0"/>
          <a:ext cx="1828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B6" sqref="B6"/>
    </sheetView>
  </sheetViews>
  <sheetFormatPr defaultColWidth="10.75390625" defaultRowHeight="14.25"/>
  <cols>
    <col min="1" max="1" width="11.00390625" style="1" customWidth="1"/>
    <col min="2" max="2" width="51.375" style="1" customWidth="1"/>
    <col min="3" max="3" width="12.25390625" style="1" customWidth="1"/>
    <col min="4" max="4" width="1.875" style="1" customWidth="1"/>
    <col min="5" max="5" width="4.375" style="2" customWidth="1"/>
    <col min="6" max="6" width="1.875" style="1" customWidth="1"/>
    <col min="7" max="16384" width="10.75390625" style="1" customWidth="1"/>
  </cols>
  <sheetData>
    <row r="1" spans="1:5" ht="103.5" customHeight="1">
      <c r="A1" s="16"/>
      <c r="B1" s="16"/>
      <c r="C1" s="16"/>
      <c r="D1" s="16"/>
      <c r="E1" s="17"/>
    </row>
    <row r="2" spans="1:5" ht="16.5">
      <c r="A2" s="18" t="s">
        <v>19</v>
      </c>
      <c r="B2" s="19"/>
      <c r="C2" s="20"/>
      <c r="D2" s="20"/>
      <c r="E2" s="17"/>
    </row>
    <row r="3" spans="1:5" ht="6.75" customHeight="1">
      <c r="A3" s="21"/>
      <c r="B3" s="19"/>
      <c r="C3" s="20"/>
      <c r="D3" s="20"/>
      <c r="E3" s="17"/>
    </row>
    <row r="4" spans="1:5" ht="13.5">
      <c r="A4" s="21" t="s">
        <v>9</v>
      </c>
      <c r="B4" s="21"/>
      <c r="C4" s="16"/>
      <c r="D4" s="16"/>
      <c r="E4" s="17"/>
    </row>
    <row r="5" spans="1:5" ht="13.5">
      <c r="A5" s="16"/>
      <c r="B5" s="16"/>
      <c r="C5" s="16"/>
      <c r="D5" s="16"/>
      <c r="E5" s="17"/>
    </row>
    <row r="6" spans="1:5" ht="13.5">
      <c r="A6" s="16" t="s">
        <v>0</v>
      </c>
      <c r="B6" s="3"/>
      <c r="C6" s="14"/>
      <c r="D6" s="14"/>
      <c r="E6" s="17"/>
    </row>
    <row r="7" spans="1:6" ht="13.5">
      <c r="A7" s="14" t="s">
        <v>1</v>
      </c>
      <c r="B7" s="3"/>
      <c r="C7" s="16"/>
      <c r="D7" s="16"/>
      <c r="E7" s="16"/>
      <c r="F7" s="16"/>
    </row>
    <row r="8" spans="1:6" ht="13.5">
      <c r="A8" s="14"/>
      <c r="B8" s="22"/>
      <c r="C8" s="16"/>
      <c r="D8" s="16"/>
      <c r="E8" s="16"/>
      <c r="F8" s="16"/>
    </row>
    <row r="9" spans="1:8" s="10" customFormat="1" ht="13.5">
      <c r="A9" s="23"/>
      <c r="B9" s="22"/>
      <c r="C9" s="16"/>
      <c r="D9" s="16"/>
      <c r="E9" s="16"/>
      <c r="F9" s="16"/>
      <c r="G9" s="1"/>
      <c r="H9" s="1"/>
    </row>
    <row r="10" spans="1:8" s="11" customFormat="1" ht="13.5">
      <c r="A10" s="21" t="s">
        <v>7</v>
      </c>
      <c r="B10" s="21"/>
      <c r="C10" s="4"/>
      <c r="D10" s="21"/>
      <c r="E10" s="24"/>
      <c r="G10" s="1"/>
      <c r="H10" s="1"/>
    </row>
    <row r="11" spans="1:5" s="11" customFormat="1" ht="4.5" customHeight="1">
      <c r="A11" s="21"/>
      <c r="B11" s="21"/>
      <c r="C11" s="25"/>
      <c r="D11" s="21"/>
      <c r="E11" s="24"/>
    </row>
    <row r="12" spans="1:5" s="6" customFormat="1" ht="13.5">
      <c r="A12" s="21" t="s">
        <v>3</v>
      </c>
      <c r="B12" s="21"/>
      <c r="C12" s="5"/>
      <c r="D12" s="14"/>
      <c r="E12" s="9"/>
    </row>
    <row r="13" spans="1:5" s="6" customFormat="1" ht="4.5" customHeight="1">
      <c r="A13" s="14"/>
      <c r="B13" s="14"/>
      <c r="C13" s="26"/>
      <c r="D13" s="14"/>
      <c r="E13" s="9"/>
    </row>
    <row r="14" spans="1:5" s="6" customFormat="1" ht="13.5">
      <c r="A14" s="21" t="s">
        <v>6</v>
      </c>
      <c r="B14" s="21"/>
      <c r="C14" s="4"/>
      <c r="D14" s="14"/>
      <c r="E14" s="9"/>
    </row>
    <row r="15" spans="1:6" s="6" customFormat="1" ht="13.5" hidden="1">
      <c r="A15" s="21" t="s">
        <v>14</v>
      </c>
      <c r="B15" s="21"/>
      <c r="C15" s="36">
        <f>MAX(INT(DAYS360(C10,C14+1,1)/360))</f>
        <v>0</v>
      </c>
      <c r="D15" s="16">
        <f>IF(C15&gt;0,"J","")</f>
      </c>
      <c r="E15" s="7">
        <f>IF(C14+1&gt;C10,IF(DAYS360(C10,C14+1,1)-C15*360&gt;0.5,DAYS360(C10,C14+1,1)-C15*360,0),0)</f>
        <v>1</v>
      </c>
      <c r="F15" s="8" t="str">
        <f>IF(E15&gt;0,"T","")</f>
        <v>T</v>
      </c>
    </row>
    <row r="16" spans="1:5" s="6" customFormat="1" ht="13.5" hidden="1">
      <c r="A16" s="21" t="s">
        <v>15</v>
      </c>
      <c r="B16" s="21"/>
      <c r="C16" s="9">
        <f>IF(OR(C15&gt;10,AND(C15=10,E15&gt;0.5)),1,0)</f>
        <v>0</v>
      </c>
      <c r="D16" s="16"/>
      <c r="E16" s="9"/>
    </row>
    <row r="17" spans="1:5" s="6" customFormat="1" ht="13.5" hidden="1">
      <c r="A17" s="21" t="s">
        <v>16</v>
      </c>
      <c r="B17" s="21"/>
      <c r="C17" s="9">
        <f>IF(YEAR(C10)&gt;2012.5,1,0)</f>
        <v>0</v>
      </c>
      <c r="D17" s="16"/>
      <c r="E17" s="9"/>
    </row>
    <row r="18" spans="2:5" s="6" customFormat="1" ht="4.5" customHeight="1">
      <c r="B18" s="21"/>
      <c r="C18" s="37"/>
      <c r="D18" s="16"/>
      <c r="E18" s="9"/>
    </row>
    <row r="19" spans="1:7" s="6" customFormat="1" ht="13.5">
      <c r="A19" s="21" t="s">
        <v>18</v>
      </c>
      <c r="B19" s="16"/>
      <c r="C19" s="36">
        <f>MAX(INT(DAYS360(C10,C22,1)/360))</f>
        <v>0</v>
      </c>
      <c r="D19" s="16">
        <f>IF(C19&gt;0,"J","")</f>
      </c>
      <c r="E19" s="7">
        <f>IF(C10&gt;39812,IF(C22&gt;C10,IF(DAYS360(C10,C22,1)-C19*360&gt;0.5,DAYS360(C10,C22,1)-C19*360,0),0),0)</f>
        <v>0</v>
      </c>
      <c r="F19" s="8">
        <f>IF(E19&gt;0,"T","")</f>
      </c>
      <c r="G19" s="32"/>
    </row>
    <row r="20" spans="1:6" s="6" customFormat="1" ht="13.5">
      <c r="A20" s="16" t="str">
        <f>IF(C10&lt;39813,"(nur ganze Jahre bei Zuteilung vor 1. Januar 2013)","")</f>
        <v>(nur ganze Jahre bei Zuteilung vor 1. Januar 2013)</v>
      </c>
      <c r="B20" s="16"/>
      <c r="C20" s="38">
        <f>IF(C16=1,"(max. 10 J.)","")</f>
      </c>
      <c r="D20" s="16"/>
      <c r="E20" s="7"/>
      <c r="F20" s="8"/>
    </row>
    <row r="21" spans="1:5" s="6" customFormat="1" ht="4.5" customHeight="1">
      <c r="A21" s="14"/>
      <c r="B21" s="14"/>
      <c r="C21" s="27"/>
      <c r="D21" s="14"/>
      <c r="E21" s="9"/>
    </row>
    <row r="22" spans="1:5" s="6" customFormat="1" ht="13.5">
      <c r="A22" s="21" t="s">
        <v>17</v>
      </c>
      <c r="B22" s="21"/>
      <c r="C22" s="33">
        <f>IF(C16=1,DATE(YEAR(C10)+10,MONTH(C10),DAY(C10)),IF(C17=1,C14+1,DATE(YEAR(C10)+C15,MONTH(C10),DAY(C10))))</f>
        <v>0</v>
      </c>
      <c r="D22" s="16"/>
      <c r="E22" s="9"/>
    </row>
    <row r="23" spans="1:5" s="6" customFormat="1" ht="4.5" customHeight="1">
      <c r="A23" s="14"/>
      <c r="B23" s="14"/>
      <c r="C23" s="27"/>
      <c r="D23" s="14"/>
      <c r="E23" s="9"/>
    </row>
    <row r="24" spans="1:5" s="6" customFormat="1" ht="13.5">
      <c r="A24" s="14" t="s">
        <v>5</v>
      </c>
      <c r="B24" s="14"/>
      <c r="C24" s="15">
        <f>ROUND(1/1.06^(C19+E19/360),5)</f>
        <v>1</v>
      </c>
      <c r="D24" s="14"/>
      <c r="E24" s="9"/>
    </row>
    <row r="25" spans="1:5" s="6" customFormat="1" ht="4.5" customHeight="1">
      <c r="A25" s="14"/>
      <c r="B25" s="14"/>
      <c r="C25" s="15"/>
      <c r="D25" s="14"/>
      <c r="E25" s="9"/>
    </row>
    <row r="26" spans="1:5" s="6" customFormat="1" ht="13.5">
      <c r="A26" s="14" t="s">
        <v>4</v>
      </c>
      <c r="B26" s="14"/>
      <c r="C26" s="28">
        <f>C12*C24</f>
        <v>0</v>
      </c>
      <c r="D26" s="14"/>
      <c r="E26" s="9"/>
    </row>
    <row r="27" spans="1:5" s="6" customFormat="1" ht="4.5" customHeight="1">
      <c r="A27" s="14"/>
      <c r="B27" s="14"/>
      <c r="C27" s="15"/>
      <c r="D27" s="14"/>
      <c r="E27" s="9"/>
    </row>
    <row r="28" spans="1:5" s="6" customFormat="1" ht="13.5">
      <c r="A28" s="21" t="s">
        <v>13</v>
      </c>
      <c r="B28" s="21"/>
      <c r="C28" s="4"/>
      <c r="D28" s="14"/>
      <c r="E28" s="9"/>
    </row>
    <row r="29" spans="1:5" s="6" customFormat="1" ht="4.5" customHeight="1">
      <c r="A29" s="21"/>
      <c r="B29" s="21"/>
      <c r="C29" s="27"/>
      <c r="D29" s="14"/>
      <c r="E29" s="9"/>
    </row>
    <row r="30" spans="1:6" s="6" customFormat="1" ht="13.5">
      <c r="A30" s="14" t="str">
        <f>"Restliche Zeit der Sperrfrist "&amp;IF(AND(C22&gt;1,C28&gt;1),"per "&amp;DAY(C28)&amp;"."&amp;MONTH(C28)&amp;"."&amp;YEAR(C28),"")</f>
        <v>Restliche Zeit der Sperrfrist </v>
      </c>
      <c r="B30" s="14"/>
      <c r="C30" s="13">
        <f>IF(DAYS360(C28,C22,1)/360&gt;C19,0,MAX(INT(DAYS360(C28,C22,1)/360),0))</f>
        <v>0</v>
      </c>
      <c r="D30" s="14">
        <f>IF(C30&gt;0,"J","")</f>
      </c>
      <c r="E30" s="7">
        <f>IF(DAYS360(C28,C22,1)/360&gt;C19,0,MAX(DAYS360(C28,C22,1)-C30*360,0))</f>
        <v>0</v>
      </c>
      <c r="F30" s="8">
        <f>IF(E30&gt;0,"T","")</f>
      </c>
    </row>
    <row r="31" spans="1:6" s="6" customFormat="1" ht="4.5" customHeight="1">
      <c r="A31" s="14"/>
      <c r="B31" s="14"/>
      <c r="C31" s="13"/>
      <c r="D31" s="14"/>
      <c r="E31" s="7"/>
      <c r="F31" s="8"/>
    </row>
    <row r="32" spans="1:8" s="6" customFormat="1" ht="13.5">
      <c r="A32" s="34" t="s">
        <v>10</v>
      </c>
      <c r="B32" s="14"/>
      <c r="C32" s="15">
        <f>ROUND(1/1.06^(C30+E30/360),5)</f>
        <v>1</v>
      </c>
      <c r="D32" s="14"/>
      <c r="E32" s="9"/>
      <c r="F32" s="8"/>
      <c r="H32" s="12"/>
    </row>
    <row r="33" spans="1:6" s="6" customFormat="1" ht="4.5" customHeight="1">
      <c r="A33" s="14"/>
      <c r="B33" s="14"/>
      <c r="C33" s="15"/>
      <c r="D33" s="14"/>
      <c r="E33" s="9"/>
      <c r="F33" s="8"/>
    </row>
    <row r="34" spans="1:5" s="6" customFormat="1" ht="13.5">
      <c r="A34" s="35" t="s">
        <v>11</v>
      </c>
      <c r="B34" s="21"/>
      <c r="C34" s="5"/>
      <c r="D34" s="14"/>
      <c r="E34" s="9"/>
    </row>
    <row r="35" spans="1:5" s="6" customFormat="1" ht="4.5" customHeight="1">
      <c r="A35" s="14"/>
      <c r="B35" s="14"/>
      <c r="C35" s="13"/>
      <c r="D35" s="14"/>
      <c r="E35" s="9"/>
    </row>
    <row r="36" spans="1:6" s="6" customFormat="1" ht="13.5">
      <c r="A36" s="34" t="s">
        <v>12</v>
      </c>
      <c r="B36" s="14"/>
      <c r="C36" s="28">
        <f>ROUND(C34*C32*20,0)/20</f>
        <v>0</v>
      </c>
      <c r="D36" s="14"/>
      <c r="E36" s="9"/>
      <c r="F36" s="8"/>
    </row>
    <row r="37" spans="1:6" s="6" customFormat="1" ht="4.5" customHeight="1">
      <c r="A37" s="14"/>
      <c r="B37" s="14"/>
      <c r="C37" s="28"/>
      <c r="D37" s="14"/>
      <c r="E37" s="9"/>
      <c r="F37" s="8"/>
    </row>
    <row r="38" spans="1:5" s="6" customFormat="1" ht="13.5">
      <c r="A38" s="34" t="s">
        <v>8</v>
      </c>
      <c r="B38" s="14"/>
      <c r="C38" s="28">
        <f>C34-C36</f>
        <v>0</v>
      </c>
      <c r="D38" s="14"/>
      <c r="E38" s="9"/>
    </row>
    <row r="39" spans="1:5" s="6" customFormat="1" ht="4.5" customHeight="1">
      <c r="A39" s="14"/>
      <c r="B39" s="14"/>
      <c r="C39" s="28"/>
      <c r="D39" s="14"/>
      <c r="E39" s="9"/>
    </row>
    <row r="40" spans="1:5" s="6" customFormat="1" ht="13.5">
      <c r="A40" s="21" t="s">
        <v>2</v>
      </c>
      <c r="B40" s="16"/>
      <c r="C40" s="3"/>
      <c r="D40" s="14"/>
      <c r="E40" s="9"/>
    </row>
    <row r="41" spans="1:5" s="6" customFormat="1" ht="15" customHeight="1">
      <c r="A41" s="14"/>
      <c r="B41" s="14"/>
      <c r="C41" s="22"/>
      <c r="D41" s="14"/>
      <c r="E41" s="9"/>
    </row>
    <row r="42" spans="1:5" ht="13.5">
      <c r="A42" s="29" t="s">
        <v>20</v>
      </c>
      <c r="B42" s="30"/>
      <c r="C42" s="31">
        <f>ROUND(20*C38*C40,0)/20</f>
        <v>0</v>
      </c>
      <c r="D42" s="16"/>
      <c r="E42" s="17"/>
    </row>
    <row r="43" spans="1:5" ht="13.5">
      <c r="A43" s="16"/>
      <c r="B43" s="16"/>
      <c r="C43" s="16"/>
      <c r="D43" s="16"/>
      <c r="E43" s="17"/>
    </row>
    <row r="44" spans="1:5" ht="13.5">
      <c r="A44" s="16"/>
      <c r="B44" s="16"/>
      <c r="C44" s="16"/>
      <c r="D44" s="16"/>
      <c r="E44" s="17"/>
    </row>
    <row r="45" spans="1:5" ht="13.5">
      <c r="A45" s="16"/>
      <c r="B45" s="16"/>
      <c r="C45" s="16"/>
      <c r="D45" s="16"/>
      <c r="E45" s="17"/>
    </row>
    <row r="46" spans="1:5" ht="13.5">
      <c r="A46" s="16"/>
      <c r="B46" s="16"/>
      <c r="C46" s="16"/>
      <c r="D46" s="16"/>
      <c r="E46" s="17"/>
    </row>
    <row r="47" spans="1:5" ht="13.5">
      <c r="A47" s="16"/>
      <c r="B47" s="16"/>
      <c r="C47" s="16"/>
      <c r="D47" s="16"/>
      <c r="E47" s="17"/>
    </row>
    <row r="48" spans="1:5" ht="13.5">
      <c r="A48" s="16"/>
      <c r="B48" s="16"/>
      <c r="C48" s="16"/>
      <c r="D48" s="16"/>
      <c r="E48" s="17"/>
    </row>
    <row r="49" spans="1:5" ht="13.5">
      <c r="A49" s="16"/>
      <c r="B49" s="16"/>
      <c r="C49" s="16"/>
      <c r="D49" s="16"/>
      <c r="E49" s="17"/>
    </row>
  </sheetData>
  <sheetProtection sheet="1" objects="1" scenarios="1" selectLockedCells="1"/>
  <printOptions/>
  <pageMargins left="0.9055118110236221" right="0.15748031496062992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Risi, Andreas</dc:creator>
  <cp:keywords/>
  <dc:description/>
  <cp:lastModifiedBy>Christian Annen</cp:lastModifiedBy>
  <cp:lastPrinted>2017-03-03T13:27:18Z</cp:lastPrinted>
  <dcterms:created xsi:type="dcterms:W3CDTF">2008-05-18T18:05:41Z</dcterms:created>
  <dcterms:modified xsi:type="dcterms:W3CDTF">2017-03-03T13:33:41Z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ShowGridlines">
    <vt:lpwstr>-1</vt:lpwstr>
  </property>
  <property fmtid="{D5CDD505-2E9C-101B-9397-08002B2CF9AE}" pid="18" name="ShowYAxis">
    <vt:lpwstr>0</vt:lpwstr>
  </property>
  <property fmtid="{D5CDD505-2E9C-101B-9397-08002B2CF9AE}" pid="19" name="UseStackWhiteBorder">
    <vt:lpwstr>-1</vt:lpwstr>
  </property>
  <property fmtid="{D5CDD505-2E9C-101B-9397-08002B2CF9AE}" pid="20" name="UseDashStyle">
    <vt:lpwstr>0</vt:lpwstr>
  </property>
</Properties>
</file>