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/>
  <bookViews>
    <workbookView xWindow="0" yWindow="255" windowWidth="19200" windowHeight="11940" tabRatio="739"/>
  </bookViews>
  <sheets>
    <sheet name="Anleitung" sheetId="1" r:id="rId1"/>
    <sheet name="Eingabe" sheetId="2" r:id="rId2"/>
    <sheet name="Berechneter Besatz" sheetId="3" r:id="rId3"/>
    <sheet name="K_Ansatz" sheetId="4" r:id="rId4"/>
    <sheet name="Umrechnungsfaktoren GVE" sheetId="5" r:id="rId5"/>
    <sheet name="K_Typ" sheetId="6" r:id="rId6"/>
  </sheets>
  <definedNames>
    <definedName name="_bed1">K_Typ!$C$15</definedName>
    <definedName name="_bed2">K_Typ!$C$19</definedName>
    <definedName name="_bed3">K_Typ!$C$24</definedName>
    <definedName name="_bed4">K_Typ!$C$29</definedName>
    <definedName name="_bed5">K_Typ!$C$35</definedName>
    <definedName name="_bed6">K_Typ!$C$39</definedName>
    <definedName name="_wir1">K_Typ!$C$17</definedName>
    <definedName name="_wir2">K_Typ!$C$22</definedName>
    <definedName name="_wir3">K_Typ!$C$27</definedName>
    <definedName name="_wir4">K_Typ!$C$31</definedName>
    <definedName name="_wir5">K_Typ!$C$37</definedName>
    <definedName name="_wir6">K_Typ!$C$41</definedName>
    <definedName name="AKOSO99">#REF!</definedName>
    <definedName name="andbeitrag">#REF!</definedName>
    <definedName name="ANDBESATZ">'Berechneter Besatz'!$H$30</definedName>
    <definedName name="ANDNORM">#REF!</definedName>
    <definedName name="bed0">K_Typ!$C$12</definedName>
    <definedName name="BEJAHR">#REF!</definedName>
    <definedName name="_xlnm.Print_Area" localSheetId="0">Anleitung!$A$1:$J$30</definedName>
    <definedName name="_xlnm.Print_Area" localSheetId="5">K_Typ!$A$1:$J$41</definedName>
    <definedName name="GVE_1">Eingabe!$K$24</definedName>
    <definedName name="K_B_And">K_Ansatz!$C$13</definedName>
    <definedName name="K_B_Milch">K_Ansatz!$C$12</definedName>
    <definedName name="K_B_Schaf">K_Ansatz!#REF!</definedName>
    <definedName name="K_B_SCHAF_1">K_Ansatz!$C$9</definedName>
    <definedName name="K_B_SCHAF_2">K_Ansatz!$C$10</definedName>
    <definedName name="K_B_SCHAF_3">K_Ansatz!$C$11</definedName>
    <definedName name="K_B_SCHAF1">K_Ansatz!#REF!</definedName>
    <definedName name="K_B_SCHAF2">K_Ansatz!$C$10</definedName>
    <definedName name="K_B_SCHAF3">K_Ansatz!$C$11</definedName>
    <definedName name="K_DAM1">K_Ansatz!$C$33</definedName>
    <definedName name="K_DAM2">K_Ansatz!$C$34</definedName>
    <definedName name="K_DAU1">K_Ansatz!$C$37</definedName>
    <definedName name="K_DAU2">K_Ansatz!$C$38</definedName>
    <definedName name="K_KURZ">K_Ansatz!$C$22</definedName>
    <definedName name="K_NB_110">K_Ansatz!$C$23</definedName>
    <definedName name="K_NB_115">K_Ansatz!$C$27</definedName>
    <definedName name="K_NB_2">K_Ansatz!$C$24</definedName>
    <definedName name="K_NB_3">K_Ansatz!$C$28</definedName>
    <definedName name="K_NB_U">K_Ansatz!$C$19</definedName>
    <definedName name="KUERZART16">#REF!</definedName>
    <definedName name="KUERZTYP">#REF!</definedName>
    <definedName name="M_WSYS">#REF!</definedName>
    <definedName name="milchbeitrag">#REF!</definedName>
    <definedName name="MILCHBESATZ">'Berechneter Besatz'!$H$10</definedName>
    <definedName name="MILCHNORM">#REF!</definedName>
    <definedName name="NACHZAHLVJ">#REF!</definedName>
    <definedName name="NBFEST">#REF!</definedName>
    <definedName name="NST_0">Eingabe!$J$24</definedName>
    <definedName name="NST_1">Eingabe!$L$24</definedName>
    <definedName name="NST_2">Eingabe!$J$38</definedName>
    <definedName name="NST_3">Eingabe!$J$123</definedName>
    <definedName name="RUECKFORDVJ">#REF!</definedName>
    <definedName name="SBEITRAG1">#REF!</definedName>
    <definedName name="SBEITRAG2">#REF!</definedName>
    <definedName name="SBEITRAG3">#REF!</definedName>
    <definedName name="SBEITRAGTOT">#REF!</definedName>
    <definedName name="schafbeitrag">#REF!</definedName>
    <definedName name="SCHAFBESATZ">'Berechneter Besatz'!$H$4</definedName>
    <definedName name="SCHAFBESATZ1">'Berechneter Besatz'!$H$5</definedName>
    <definedName name="SCHAFBESATZ2">'Berechneter Besatz'!$H$6</definedName>
    <definedName name="SCHAFBESATZ3">'Berechneter Besatz'!$H$7</definedName>
    <definedName name="SCHAFKURZ1">#REF!</definedName>
    <definedName name="SCHAFKURZ2">#REF!</definedName>
    <definedName name="SCHAFKURZ3">#REF!</definedName>
    <definedName name="SCHAFNORM">#REF!</definedName>
    <definedName name="SCHAFNORM1">#REF!</definedName>
    <definedName name="SCHAFNORM2">#REF!</definedName>
    <definedName name="SCHAFNORM3">#REF!</definedName>
    <definedName name="SCHAFTOTAL">#REF!</definedName>
    <definedName name="SCHAFTYP">#REF!</definedName>
    <definedName name="SOBEITRAG99">#REF!</definedName>
    <definedName name="SOMBEITRAG">#REF!</definedName>
    <definedName name="SUBTYP1">#REF!</definedName>
    <definedName name="SUBTYP2">#REF!</definedName>
    <definedName name="SUBTYP3">#REF!</definedName>
    <definedName name="SUBTYP4">#REF!</definedName>
    <definedName name="VERGBESATZ">'Berechneter Besatz'!$H$33</definedName>
    <definedName name="VERGNORM">#REF!</definedName>
    <definedName name="VERGTYP">#REF!</definedName>
    <definedName name="wir0">K_Typ!$C$13</definedName>
    <definedName name="Z_2679FFF2_9A6F_4462_B477_8BC5F17F8AF3_.wvu.Cols" localSheetId="1" hidden="1">Eingabe!$G:$G</definedName>
    <definedName name="Z_2679FFF2_9A6F_4462_B477_8BC5F17F8AF3_.wvu.Cols" localSheetId="5" hidden="1">K_Typ!$G:$H</definedName>
    <definedName name="Z_2679FFF2_9A6F_4462_B477_8BC5F17F8AF3_.wvu.PrintArea" localSheetId="0" hidden="1">Anleitung!$A$1:$J$30</definedName>
    <definedName name="Z_2679FFF2_9A6F_4462_B477_8BC5F17F8AF3_.wvu.PrintArea" localSheetId="5" hidden="1">K_Typ!$A$1:$J$41</definedName>
    <definedName name="Z_2679FFF2_9A6F_4462_B477_8BC5F17F8AF3_.wvu.Rows" localSheetId="2" hidden="1">'Berechneter Besatz'!$12:$21</definedName>
    <definedName name="Z_2679FFF2_9A6F_4462_B477_8BC5F17F8AF3_.wvu.Rows" localSheetId="1" hidden="1">Eingabe!$47:$54,Eingabe!$93:$100</definedName>
    <definedName name="Z_894633FD_E448_49EF_AFB4_894B8AA717E6_.wvu.Cols" localSheetId="1" hidden="1">Eingabe!$G:$G</definedName>
    <definedName name="Z_894633FD_E448_49EF_AFB4_894B8AA717E6_.wvu.Cols" localSheetId="5" hidden="1">K_Typ!$G:$H</definedName>
    <definedName name="Z_894633FD_E448_49EF_AFB4_894B8AA717E6_.wvu.PrintArea" localSheetId="5" hidden="1">K_Typ!$A$1:$J$41</definedName>
    <definedName name="Z_894633FD_E448_49EF_AFB4_894B8AA717E6_.wvu.Rows" localSheetId="2" hidden="1">'Berechneter Besatz'!$12:$21</definedName>
    <definedName name="Z_894633FD_E448_49EF_AFB4_894B8AA717E6_.wvu.Rows" localSheetId="1" hidden="1">Eingabe!$47:$54,Eingabe!$93:$100</definedName>
  </definedNames>
  <calcPr calcId="145621"/>
  <customWorkbookViews>
    <customWorkbookView name="Rita Horat - Persönliche Ansicht" guid="{2679FFF2-9A6F-4462-B477-8BC5F17F8AF3}" mergeInterval="0" personalView="1" maximized="1" windowWidth="1920" windowHeight="1014" tabRatio="739" activeSheetId="1"/>
    <customWorkbookView name="Jonas Plattner - Persönliche Ansicht" guid="{894633FD-E448-49EF-AFB4-894B8AA717E6}" mergeInterval="0" personalView="1" maximized="1" windowWidth="1276" windowHeight="862" tabRatio="739" activeSheetId="3"/>
  </customWorkbookViews>
</workbook>
</file>

<file path=xl/calcChain.xml><?xml version="1.0" encoding="utf-8"?>
<calcChain xmlns="http://schemas.openxmlformats.org/spreadsheetml/2006/main">
  <c r="E28" i="1" l="1"/>
  <c r="C20" i="6" l="1"/>
  <c r="C21" i="6"/>
  <c r="C22" i="6"/>
  <c r="C25" i="6"/>
  <c r="C26" i="6"/>
  <c r="C30" i="6"/>
  <c r="F12" i="2"/>
  <c r="F14" i="2" s="1"/>
  <c r="G14" i="2" s="1"/>
  <c r="G12" i="2"/>
  <c r="H12" i="2"/>
  <c r="I12" i="2"/>
  <c r="J12" i="2" s="1"/>
  <c r="K12" i="2"/>
  <c r="K24" i="2" s="1"/>
  <c r="H10" i="3" s="1"/>
  <c r="L12" i="2"/>
  <c r="F13" i="2"/>
  <c r="G13" i="2" s="1"/>
  <c r="H13" i="2"/>
  <c r="J13" i="2" s="1"/>
  <c r="I13" i="2"/>
  <c r="K13" i="2"/>
  <c r="L13" i="2"/>
  <c r="L24" i="2" s="1"/>
  <c r="H14" i="2"/>
  <c r="J14" i="2" s="1"/>
  <c r="I14" i="2"/>
  <c r="K14" i="2"/>
  <c r="L14" i="2"/>
  <c r="F15" i="2"/>
  <c r="G15" i="2" s="1"/>
  <c r="H15" i="2"/>
  <c r="I15" i="2"/>
  <c r="J15" i="2"/>
  <c r="K15" i="2"/>
  <c r="L15" i="2"/>
  <c r="F16" i="2"/>
  <c r="G16" i="2"/>
  <c r="H16" i="2"/>
  <c r="I16" i="2"/>
  <c r="J16" i="2" s="1"/>
  <c r="K16" i="2"/>
  <c r="L16" i="2"/>
  <c r="F17" i="2"/>
  <c r="G17" i="2" s="1"/>
  <c r="H17" i="2"/>
  <c r="J17" i="2" s="1"/>
  <c r="I17" i="2"/>
  <c r="K17" i="2"/>
  <c r="L17" i="2"/>
  <c r="F18" i="2"/>
  <c r="G18" i="2"/>
  <c r="H18" i="2"/>
  <c r="J18" i="2" s="1"/>
  <c r="I18" i="2"/>
  <c r="K18" i="2"/>
  <c r="L18" i="2"/>
  <c r="F19" i="2"/>
  <c r="G19" i="2" s="1"/>
  <c r="H19" i="2"/>
  <c r="I19" i="2"/>
  <c r="J19" i="2"/>
  <c r="K19" i="2"/>
  <c r="L19" i="2"/>
  <c r="F20" i="2"/>
  <c r="G20" i="2"/>
  <c r="H20" i="2"/>
  <c r="I20" i="2"/>
  <c r="J20" i="2" s="1"/>
  <c r="K20" i="2"/>
  <c r="L20" i="2"/>
  <c r="F21" i="2"/>
  <c r="G21" i="2" s="1"/>
  <c r="H21" i="2"/>
  <c r="J21" i="2" s="1"/>
  <c r="I21" i="2"/>
  <c r="K21" i="2"/>
  <c r="L21" i="2"/>
  <c r="H22" i="2"/>
  <c r="J22" i="2" s="1"/>
  <c r="I22" i="2"/>
  <c r="K22" i="2"/>
  <c r="L22" i="2"/>
  <c r="F23" i="2"/>
  <c r="G23" i="2" s="1"/>
  <c r="H23" i="2"/>
  <c r="I23" i="2"/>
  <c r="J23" i="2"/>
  <c r="K23" i="2"/>
  <c r="L23" i="2"/>
  <c r="F29" i="2"/>
  <c r="G29" i="2"/>
  <c r="H29" i="2"/>
  <c r="I29" i="2"/>
  <c r="F30" i="2"/>
  <c r="H30" i="2"/>
  <c r="I30" i="2"/>
  <c r="F31" i="2"/>
  <c r="G31" i="2"/>
  <c r="H31" i="2"/>
  <c r="I31" i="2"/>
  <c r="J31" i="2" s="1"/>
  <c r="F32" i="2"/>
  <c r="G32" i="2" s="1"/>
  <c r="H32" i="2"/>
  <c r="I32" i="2"/>
  <c r="J32" i="2"/>
  <c r="H33" i="2"/>
  <c r="J33" i="2" s="1"/>
  <c r="I33" i="2"/>
  <c r="F34" i="2"/>
  <c r="G34" i="2" s="1"/>
  <c r="H34" i="2"/>
  <c r="I34" i="2"/>
  <c r="H35" i="2"/>
  <c r="I35" i="2"/>
  <c r="J35" i="2" s="1"/>
  <c r="F36" i="2"/>
  <c r="G36" i="2" s="1"/>
  <c r="H36" i="2"/>
  <c r="I36" i="2"/>
  <c r="J36" i="2"/>
  <c r="H37" i="2"/>
  <c r="J37" i="2" s="1"/>
  <c r="I37" i="2"/>
  <c r="J40" i="2"/>
  <c r="H5" i="3" s="1"/>
  <c r="J41" i="2"/>
  <c r="H6" i="3" s="1"/>
  <c r="J42" i="2"/>
  <c r="H7" i="3" s="1"/>
  <c r="F57" i="2"/>
  <c r="G57" i="2"/>
  <c r="H57" i="2"/>
  <c r="J57" i="2" s="1"/>
  <c r="I57" i="2"/>
  <c r="F58" i="2"/>
  <c r="G58" i="2" s="1"/>
  <c r="H58" i="2"/>
  <c r="J58" i="2" s="1"/>
  <c r="I58" i="2"/>
  <c r="F59" i="2"/>
  <c r="G59" i="2"/>
  <c r="H59" i="2"/>
  <c r="I59" i="2"/>
  <c r="J59" i="2" s="1"/>
  <c r="F60" i="2"/>
  <c r="G60" i="2" s="1"/>
  <c r="H60" i="2"/>
  <c r="I60" i="2"/>
  <c r="J60" i="2"/>
  <c r="F62" i="2"/>
  <c r="G62" i="2"/>
  <c r="H62" i="2"/>
  <c r="J62" i="2" s="1"/>
  <c r="I62" i="2"/>
  <c r="F63" i="2"/>
  <c r="G63" i="2"/>
  <c r="H63" i="2"/>
  <c r="J63" i="2" s="1"/>
  <c r="I63" i="2"/>
  <c r="F64" i="2"/>
  <c r="G64" i="2"/>
  <c r="H64" i="2"/>
  <c r="I64" i="2"/>
  <c r="J64" i="2"/>
  <c r="F65" i="2"/>
  <c r="G65" i="2" s="1"/>
  <c r="H65" i="2"/>
  <c r="I65" i="2"/>
  <c r="J65" i="2"/>
  <c r="F66" i="2"/>
  <c r="H66" i="2"/>
  <c r="I66" i="2"/>
  <c r="J66" i="2"/>
  <c r="F67" i="2"/>
  <c r="H67" i="2"/>
  <c r="I67" i="2"/>
  <c r="J67" i="2"/>
  <c r="F68" i="2"/>
  <c r="H68" i="2"/>
  <c r="I68" i="2"/>
  <c r="J68" i="2"/>
  <c r="F69" i="2"/>
  <c r="H69" i="2"/>
  <c r="I69" i="2"/>
  <c r="J69" i="2"/>
  <c r="F70" i="2"/>
  <c r="H70" i="2"/>
  <c r="I70" i="2"/>
  <c r="J70" i="2"/>
  <c r="F71" i="2"/>
  <c r="H71" i="2"/>
  <c r="I71" i="2"/>
  <c r="J71" i="2"/>
  <c r="F72" i="2"/>
  <c r="H72" i="2"/>
  <c r="I72" i="2"/>
  <c r="J72" i="2"/>
  <c r="F73" i="2"/>
  <c r="H73" i="2"/>
  <c r="I73" i="2"/>
  <c r="J73" i="2"/>
  <c r="F74" i="2"/>
  <c r="H74" i="2"/>
  <c r="I74" i="2"/>
  <c r="J74" i="2"/>
  <c r="F75" i="2"/>
  <c r="H75" i="2"/>
  <c r="I75" i="2"/>
  <c r="J75" i="2"/>
  <c r="F76" i="2"/>
  <c r="H76" i="2"/>
  <c r="I76" i="2"/>
  <c r="J76" i="2"/>
  <c r="F77" i="2"/>
  <c r="H77" i="2"/>
  <c r="I77" i="2"/>
  <c r="J77" i="2"/>
  <c r="H79" i="2"/>
  <c r="I79" i="2"/>
  <c r="F80" i="2"/>
  <c r="G80" i="2"/>
  <c r="H80" i="2"/>
  <c r="I80" i="2"/>
  <c r="J80" i="2"/>
  <c r="F81" i="2"/>
  <c r="G81" i="2" s="1"/>
  <c r="H81" i="2"/>
  <c r="I81" i="2"/>
  <c r="J81" i="2"/>
  <c r="F82" i="2"/>
  <c r="G82" i="2"/>
  <c r="H82" i="2"/>
  <c r="J82" i="2" s="1"/>
  <c r="I82" i="2"/>
  <c r="F83" i="2"/>
  <c r="G83" i="2"/>
  <c r="H83" i="2"/>
  <c r="J83" i="2" s="1"/>
  <c r="I83" i="2"/>
  <c r="F84" i="2"/>
  <c r="G84" i="2"/>
  <c r="H84" i="2"/>
  <c r="I84" i="2"/>
  <c r="J84" i="2"/>
  <c r="F85" i="2"/>
  <c r="G85" i="2" s="1"/>
  <c r="H85" i="2"/>
  <c r="I85" i="2"/>
  <c r="J85" i="2"/>
  <c r="F86" i="2"/>
  <c r="G86" i="2"/>
  <c r="H86" i="2"/>
  <c r="J86" i="2" s="1"/>
  <c r="I86" i="2"/>
  <c r="F87" i="2"/>
  <c r="G87" i="2"/>
  <c r="H87" i="2"/>
  <c r="J87" i="2" s="1"/>
  <c r="I87" i="2"/>
  <c r="F101" i="2"/>
  <c r="G101" i="2"/>
  <c r="H101" i="2"/>
  <c r="I101" i="2"/>
  <c r="J101" i="2"/>
  <c r="F102" i="2"/>
  <c r="G102" i="2" s="1"/>
  <c r="H102" i="2"/>
  <c r="H123" i="2" s="1"/>
  <c r="I102" i="2"/>
  <c r="J102" i="2"/>
  <c r="F103" i="2"/>
  <c r="G103" i="2"/>
  <c r="H103" i="2"/>
  <c r="J103" i="2" s="1"/>
  <c r="I103" i="2"/>
  <c r="F104" i="2"/>
  <c r="G104" i="2"/>
  <c r="H104" i="2"/>
  <c r="J104" i="2" s="1"/>
  <c r="I104" i="2"/>
  <c r="F105" i="2"/>
  <c r="G105" i="2"/>
  <c r="H105" i="2"/>
  <c r="I105" i="2"/>
  <c r="J105" i="2"/>
  <c r="F106" i="2"/>
  <c r="G106" i="2" s="1"/>
  <c r="H106" i="2"/>
  <c r="I106" i="2"/>
  <c r="J106" i="2"/>
  <c r="F109" i="2"/>
  <c r="G109" i="2"/>
  <c r="H109" i="2"/>
  <c r="J109" i="2" s="1"/>
  <c r="I109" i="2"/>
  <c r="F110" i="2"/>
  <c r="G110" i="2"/>
  <c r="H110" i="2"/>
  <c r="J110" i="2" s="1"/>
  <c r="I110" i="2"/>
  <c r="F111" i="2"/>
  <c r="G111" i="2"/>
  <c r="H111" i="2"/>
  <c r="I111" i="2"/>
  <c r="J111" i="2"/>
  <c r="F112" i="2"/>
  <c r="G112" i="2" s="1"/>
  <c r="H112" i="2"/>
  <c r="I112" i="2"/>
  <c r="J112" i="2"/>
  <c r="F113" i="2"/>
  <c r="G113" i="2"/>
  <c r="H113" i="2"/>
  <c r="J113" i="2" s="1"/>
  <c r="I113" i="2"/>
  <c r="F114" i="2"/>
  <c r="G114" i="2"/>
  <c r="H114" i="2"/>
  <c r="J114" i="2" s="1"/>
  <c r="I114" i="2"/>
  <c r="F115" i="2"/>
  <c r="G115" i="2"/>
  <c r="H115" i="2"/>
  <c r="I115" i="2"/>
  <c r="J115" i="2"/>
  <c r="F116" i="2"/>
  <c r="G116" i="2" s="1"/>
  <c r="H116" i="2"/>
  <c r="I116" i="2"/>
  <c r="J116" i="2"/>
  <c r="F119" i="2"/>
  <c r="G119" i="2"/>
  <c r="H119" i="2"/>
  <c r="J119" i="2" s="1"/>
  <c r="I119" i="2"/>
  <c r="F120" i="2"/>
  <c r="G120" i="2"/>
  <c r="H120" i="2"/>
  <c r="J120" i="2" s="1"/>
  <c r="I120" i="2"/>
  <c r="F121" i="2"/>
  <c r="G121" i="2"/>
  <c r="H121" i="2"/>
  <c r="I121" i="2"/>
  <c r="J121" i="2"/>
  <c r="F122" i="2"/>
  <c r="G122" i="2" s="1"/>
  <c r="H122" i="2"/>
  <c r="I122" i="2"/>
  <c r="J122" i="2"/>
  <c r="J34" i="2" l="1"/>
  <c r="J29" i="2"/>
  <c r="J123" i="2"/>
  <c r="J24" i="2"/>
  <c r="E14" i="3"/>
  <c r="E23" i="3"/>
  <c r="F37" i="2"/>
  <c r="G37" i="2" s="1"/>
  <c r="F33" i="2"/>
  <c r="G33" i="2" s="1"/>
  <c r="F22" i="2"/>
  <c r="G22" i="2" s="1"/>
  <c r="F35" i="2"/>
  <c r="G35" i="2" s="1"/>
  <c r="H24" i="2"/>
  <c r="J30" i="2"/>
  <c r="H38" i="2"/>
  <c r="J38" i="2" l="1"/>
  <c r="H4" i="3" s="1"/>
  <c r="H33" i="3"/>
  <c r="E25" i="3"/>
  <c r="H30" i="3"/>
  <c r="E18" i="3"/>
  <c r="E16" i="3"/>
  <c r="H12" i="3" s="1"/>
  <c r="E27" i="3"/>
  <c r="H20" i="3" l="1"/>
</calcChain>
</file>

<file path=xl/sharedStrings.xml><?xml version="1.0" encoding="utf-8"?>
<sst xmlns="http://schemas.openxmlformats.org/spreadsheetml/2006/main" count="400" uniqueCount="233">
  <si>
    <t>4. Sömmerungsbeiträge</t>
  </si>
  <si>
    <t>4.1 Konstanten</t>
  </si>
  <si>
    <t>4.1.1 Beitragsansätze</t>
  </si>
  <si>
    <t>CHF/NST</t>
  </si>
  <si>
    <t>CHF/GVE</t>
  </si>
  <si>
    <t>K_B_Milch</t>
  </si>
  <si>
    <t>K_B_And</t>
  </si>
  <si>
    <t>Tiere der Rindergattung</t>
  </si>
  <si>
    <t>Tiere der Pferdegattung</t>
  </si>
  <si>
    <t>Säugende und trächtige Stuten</t>
  </si>
  <si>
    <t>Fohlen bei Fuss (im Faktor der Mutter eingerechnet)</t>
  </si>
  <si>
    <t>Maultiere und Maulesel jeden Alters</t>
  </si>
  <si>
    <t>Ponys, Kleinpferde und Esel jeden Alters</t>
  </si>
  <si>
    <t>Schafe</t>
  </si>
  <si>
    <t>Schafe gemolken</t>
  </si>
  <si>
    <t>Andere weibliche Schafe über 1-jährig</t>
  </si>
  <si>
    <t>Widder über 1-jährig</t>
  </si>
  <si>
    <t>Widder und Jungschafe unter 1-jährig (in den Faktoren der weiblichen Tiere eingerechnet)</t>
  </si>
  <si>
    <t>Weidelämmermast (ganzjährig)</t>
  </si>
  <si>
    <t>Ziegen</t>
  </si>
  <si>
    <t>Ziegen (über 1-jährig) gemolken</t>
  </si>
  <si>
    <t>Andere weibliche Ziegen über 1-jährig</t>
  </si>
  <si>
    <t>Ziegenböcke über 1-jährig</t>
  </si>
  <si>
    <t>Ziegenböcke und Jungziegen unter 1-jährig (im Faktor des weiblichen Tieres eingerechnet)</t>
  </si>
  <si>
    <t>Andere Raufutter verzehrende Nutztiere</t>
  </si>
  <si>
    <t>Lamas über 2-jährig</t>
  </si>
  <si>
    <t>Lamas unter 2-jährig</t>
  </si>
  <si>
    <t>Alpakas über 2-jährig</t>
  </si>
  <si>
    <t>Alpakas unter 2-jährig</t>
  </si>
  <si>
    <t xml:space="preserve">       Beitrag nach aktuellem Besatz (=Besatz im Beitragsjahr) wenn der</t>
  </si>
  <si>
    <t xml:space="preserve">       aktuelle Besatz weniger als u% des NB beträgt.</t>
  </si>
  <si>
    <t>%</t>
  </si>
  <si>
    <t>K_NB_U</t>
  </si>
  <si>
    <t xml:space="preserve">       Beitragskürzung um v% </t>
  </si>
  <si>
    <t>K_KURZ</t>
  </si>
  <si>
    <t>K_NB_110</t>
  </si>
  <si>
    <t>NST</t>
  </si>
  <si>
    <t>K_NB_2</t>
  </si>
  <si>
    <t xml:space="preserve">       Kein Beitrag wenn NB um y%</t>
  </si>
  <si>
    <t>K_NB_115</t>
  </si>
  <si>
    <t xml:space="preserve">       aber mindestens um z NST überstiegen wird.</t>
  </si>
  <si>
    <t>K_NB_3</t>
  </si>
  <si>
    <t xml:space="preserve">   minimale Sömmerungsdauer</t>
  </si>
  <si>
    <t>Tage</t>
  </si>
  <si>
    <t xml:space="preserve">   maximale Sömmerungsdauer</t>
  </si>
  <si>
    <t>Andere Tiere:</t>
  </si>
  <si>
    <t>a.</t>
  </si>
  <si>
    <t>Code</t>
  </si>
  <si>
    <t>a1.</t>
  </si>
  <si>
    <t>K_TYP12</t>
  </si>
  <si>
    <t>K_TYP13</t>
  </si>
  <si>
    <t>K_TYP14</t>
  </si>
  <si>
    <t>K_TYP19</t>
  </si>
  <si>
    <t>d.</t>
  </si>
  <si>
    <t>c.</t>
  </si>
  <si>
    <t>c.1</t>
  </si>
  <si>
    <t>c.2</t>
  </si>
  <si>
    <t>Andere Tiere als Schafe oder gemolkene Tiere</t>
  </si>
  <si>
    <t>c.3</t>
  </si>
  <si>
    <t>Daten zur Übermittlung ans BLW</t>
  </si>
  <si>
    <t>Werte für die Beitragsberechnung</t>
  </si>
  <si>
    <t>Sömmerung im Beitragsjahr</t>
  </si>
  <si>
    <t>Beücksichtigte Tiere mit einer</t>
  </si>
  <si>
    <t>Sömmerung von 20 - 180 Tagen</t>
  </si>
  <si>
    <t>POSCODE</t>
  </si>
  <si>
    <t>SOMSTUCK</t>
  </si>
  <si>
    <t>SOMDAUER</t>
  </si>
  <si>
    <t>Faktor</t>
  </si>
  <si>
    <t>GVE</t>
  </si>
  <si>
    <t>Dauer</t>
  </si>
  <si>
    <t>Normalstösse</t>
  </si>
  <si>
    <t>(Anzahl Tiere)</t>
  </si>
  <si>
    <t>(Tage)</t>
  </si>
  <si>
    <t>(GVE/Tier)</t>
  </si>
  <si>
    <t>Stück*Faktor</t>
  </si>
  <si>
    <t>(NST)</t>
  </si>
  <si>
    <t>(GVE)</t>
  </si>
  <si>
    <t>(2 * 4)</t>
  </si>
  <si>
    <t>(wenn 3 &lt; 20</t>
  </si>
  <si>
    <t>(wenn 3 &gt; 180</t>
  </si>
  <si>
    <t>(6*7/100)</t>
  </si>
  <si>
    <t>dann  6 = 0)</t>
  </si>
  <si>
    <t>dann  7=180)</t>
  </si>
  <si>
    <t>Ziegen gemolken</t>
  </si>
  <si>
    <t>Total gemolkene Tiere</t>
  </si>
  <si>
    <t>NST_1</t>
  </si>
  <si>
    <t>Berücksichtigte Tiere mit einer</t>
  </si>
  <si>
    <t>Total Schafe ohne Milchschafe</t>
  </si>
  <si>
    <t>NST_3</t>
  </si>
  <si>
    <t xml:space="preserve">a. </t>
  </si>
  <si>
    <t xml:space="preserve">b. </t>
  </si>
  <si>
    <t>Andere Tiere als Schafe, plus gemolkene Tiere mit einer Sömmerungsdauer von 20 - 55 oder von 116 -180 Tagen</t>
  </si>
  <si>
    <t>NST_C2 + NST_C3</t>
  </si>
  <si>
    <t>ANDBESATZ</t>
  </si>
  <si>
    <t>NST_C1</t>
  </si>
  <si>
    <t>NST_C2</t>
  </si>
  <si>
    <t>NST_0 - NST_1</t>
  </si>
  <si>
    <t>NST_C3</t>
  </si>
  <si>
    <t>NST_C1 + NST_C2 + NST_C3</t>
  </si>
  <si>
    <t>VERGBESATZ</t>
  </si>
  <si>
    <t>Beitrag nach aktuellem Besatz</t>
  </si>
  <si>
    <t>SCHAFTYP</t>
  </si>
  <si>
    <t>Esel jeden Alters</t>
  </si>
  <si>
    <t>Ponys und Kleinpferde jeden Alters</t>
  </si>
  <si>
    <t>3. Obergrenze 2 (starker Überbesatz)</t>
  </si>
  <si>
    <t>2. Obergrenze 1 (mässiger Überbesatz)</t>
  </si>
  <si>
    <t>1. Untere Grenze (zu geringer Besatz)</t>
  </si>
  <si>
    <t xml:space="preserve">       wenn der tatsächliche Besatz bei mindestens w% des NB</t>
  </si>
  <si>
    <t xml:space="preserve">       und mindestens um x NST über dem NB liegt.</t>
  </si>
  <si>
    <t>Name der Variable:</t>
  </si>
  <si>
    <t>1</t>
  </si>
  <si>
    <t>2</t>
  </si>
  <si>
    <t>3</t>
  </si>
  <si>
    <t>4</t>
  </si>
  <si>
    <t>VERGTYP</t>
  </si>
  <si>
    <t>Auswirkung:</t>
  </si>
  <si>
    <t>kein Beitrag</t>
  </si>
  <si>
    <t>Beitrag nach Normalbesatz</t>
  </si>
  <si>
    <t>Bedingung:</t>
  </si>
  <si>
    <t>Gemolkene Tiere, mit Sömmerungsdauer von 20 - 55 oder über 115 Tagen</t>
  </si>
  <si>
    <t>Andere Tiere als Schafe ohne Milchschafe</t>
  </si>
  <si>
    <t xml:space="preserve">  Daten zur Übermittlung ans BLW</t>
  </si>
  <si>
    <t>(eingeben)</t>
  </si>
  <si>
    <t>K_DAU1</t>
  </si>
  <si>
    <t>K_DAU2</t>
  </si>
  <si>
    <t>K_DAM1</t>
  </si>
  <si>
    <t>K_DAM2</t>
  </si>
  <si>
    <t>Eingabe Tiere und Dauer</t>
  </si>
  <si>
    <t>(Anzahl)</t>
  </si>
  <si>
    <t>(Tierkateg.)</t>
  </si>
  <si>
    <t xml:space="preserve">           nur gemolkene Tiere,</t>
  </si>
  <si>
    <t>Dauer (20-180 Tage)</t>
  </si>
  <si>
    <t>mögliche Typen der Beitragsberechnung:</t>
  </si>
  <si>
    <t>mögliche Codes für</t>
  </si>
  <si>
    <t>Variablen mit Codeliste zur Bestimmung des Berechnungstyps:</t>
  </si>
  <si>
    <t>c. andere Tiere</t>
  </si>
  <si>
    <t xml:space="preserve"> s1.</t>
  </si>
  <si>
    <t xml:space="preserve"> s2.</t>
  </si>
  <si>
    <t xml:space="preserve"> s3.</t>
  </si>
  <si>
    <t>Variable für nicht gemolkene Schafe</t>
  </si>
  <si>
    <t>Variable für andere Tiere als nicht gemolkene Schafe</t>
  </si>
  <si>
    <t>nicht gemolkene Schafe</t>
  </si>
  <si>
    <t>geringe oder keine Abweichung vom Normalbesatz</t>
  </si>
  <si>
    <t>zu geringer Besatz</t>
  </si>
  <si>
    <t>andere Tiere als Schafe oder gemolkene Tiere</t>
  </si>
  <si>
    <t>andere Tiere als nicht gemolkene Schafe (andere als a)</t>
  </si>
  <si>
    <t>anrechenbare Tiere und</t>
  </si>
  <si>
    <t>gemolkene Tiere</t>
  </si>
  <si>
    <t>andere Raufutter verzehrende Nutztiere</t>
  </si>
  <si>
    <t>andere Ziegen über 1-jährig</t>
  </si>
  <si>
    <t>SCHAFTYP und VERGTYP:</t>
  </si>
  <si>
    <t>4.1.2 Toleranzbereiche für Abweichungen vom Normalbesatz (NB)</t>
  </si>
  <si>
    <t>4.1.3 Berücksichtigung der Sömmerungsdauer</t>
  </si>
  <si>
    <t>4.1.4 GVE-Faktoren, gemäss Anhang LBV</t>
  </si>
  <si>
    <t>mässiger Überbesatz</t>
  </si>
  <si>
    <t>starker Überbesatz</t>
  </si>
  <si>
    <t>Der aktuelle Besatz (= im Beitragsjahr) liegt innerhalb des tolerierten Bereiches.</t>
  </si>
  <si>
    <t>Voraussetzung:</t>
  </si>
  <si>
    <t>4.3  Erfassen des aktuellen Tierbesatzes  (1. Teil)</t>
  </si>
  <si>
    <t>(Fortsetzung 4.3  Erfassen des aktuellen Tierbesatzes:  2. Teil)</t>
  </si>
  <si>
    <t>(Fortsetzung 4.3  Erfassen des aktuellen Tierbesatzes:  3. Teil)</t>
  </si>
  <si>
    <t>4.3.1  Zusammenfassung aktueller Besatz</t>
  </si>
  <si>
    <t>4.1.5 Typen der Beitragsberechnung, Definition</t>
  </si>
  <si>
    <r>
      <t xml:space="preserve">Total andere Tiere </t>
    </r>
    <r>
      <rPr>
        <sz val="10"/>
        <color indexed="8"/>
        <rFont val="Arial"/>
        <family val="2"/>
      </rPr>
      <t>(Summe aus 2. und 3. Teil)</t>
    </r>
  </si>
  <si>
    <t>Faktor
(GVE/Tier)</t>
  </si>
  <si>
    <t xml:space="preserve">         56-100 Tage gesömmert</t>
  </si>
  <si>
    <t>gemolkene Tiere mit Sömmerungsdauer von 56-100 Tagen (GVE)</t>
  </si>
  <si>
    <t>Gemolkene Tiere, mit einer Sömmerungsdauer von 56-100 Tagen</t>
  </si>
  <si>
    <t>gemolkene Tiere mit Sömmerungsdauer von 56-100 Tagen (NST)</t>
  </si>
  <si>
    <t>gemolkene Tiere mit anderer Sömmerungsdauer als 56-100 Tage</t>
  </si>
  <si>
    <t>nicht gemolkene Tiere ohne Schafe sowie gemolkene Tiere anderer Sömmerungsdauer als 56-100 Tage (andere als a und b)</t>
  </si>
  <si>
    <t>b. gemolkene Kühe/Ziegen/Schafe mit 56-100 Tagen Sömmerungdauer</t>
  </si>
  <si>
    <t>Gemolkene Tiere, 56-100 Tage Sömmerung:</t>
  </si>
  <si>
    <t>a1. nicht gemolkene Schafe bei ständiger Behirtung</t>
  </si>
  <si>
    <t>a2. nicht gemolkene Schafe bei Umtriebsweide</t>
  </si>
  <si>
    <t>a3. nicht gemolkene Schafe bei übrigen Weiden</t>
  </si>
  <si>
    <t>K_B_Schaf_1</t>
  </si>
  <si>
    <t>K_B_Schaf_2</t>
  </si>
  <si>
    <t>K_B_Schaf_3</t>
  </si>
  <si>
    <t>a2.</t>
  </si>
  <si>
    <t>a3.</t>
  </si>
  <si>
    <t>nicht gemolkene Schafe bei ständiger Behirtung</t>
  </si>
  <si>
    <t>nicht gemolkene Schafe bei Umtriebsweide</t>
  </si>
  <si>
    <t>nicht gemolkene Schafe bei übrigen Weiden</t>
  </si>
  <si>
    <t>SOMTYP</t>
  </si>
  <si>
    <t>(eingeben)++</t>
  </si>
  <si>
    <t>1 = bei ständiger Behirtung</t>
  </si>
  <si>
    <t>2 = bei Umtriebsweiden</t>
  </si>
  <si>
    <t>3 = bei anderen Weiden</t>
  </si>
  <si>
    <t>0 = keine Angabe (andere als nicht gemolkene Schafe)</t>
  </si>
  <si>
    <t>säugende und trächtige Stuten</t>
  </si>
  <si>
    <t>Milchkühe</t>
  </si>
  <si>
    <t>andere Kühe</t>
  </si>
  <si>
    <t>Tiere über 730 Tage alt</t>
  </si>
  <si>
    <t>Tiere über 365 bis 730 Tage alt</t>
  </si>
  <si>
    <t>über 730 Tage alt, männlich</t>
  </si>
  <si>
    <t>über 730 Tage alt, weiblich</t>
  </si>
  <si>
    <t>über 365 bis 730 Tage alt, weiblich</t>
  </si>
  <si>
    <t>über 365 bis 730 Tage alt, männlich</t>
  </si>
  <si>
    <t>andere Tiere der Rindergattung</t>
  </si>
  <si>
    <t>Kühe</t>
  </si>
  <si>
    <t>Zwergziegen über 1 Jahr alt (Nutztierhaltung)</t>
  </si>
  <si>
    <r>
      <t xml:space="preserve">Zwergziegen </t>
    </r>
    <r>
      <rPr>
        <b/>
        <sz val="10"/>
        <color indexed="8"/>
        <rFont val="Arial"/>
        <family val="2"/>
      </rPr>
      <t>über 1 Jahr alt</t>
    </r>
    <r>
      <rPr>
        <sz val="10"/>
        <color indexed="8"/>
        <rFont val="Arial"/>
        <family val="2"/>
      </rPr>
      <t xml:space="preserve"> (Nutztierhaltung)</t>
    </r>
  </si>
  <si>
    <t>Berechnung der Normalstösse bei den Sömmerungsbeiträgen</t>
  </si>
  <si>
    <t>Kurzanleitung</t>
  </si>
  <si>
    <t>Eingabe:</t>
  </si>
  <si>
    <t>Tiere und Tage sind in den gelben Spalten einzugeben.</t>
  </si>
  <si>
    <t>Berechneter Besatz:</t>
  </si>
  <si>
    <t>Zusammenfassung des eingegebenen Besatzes in Normalstössen (NST) oder</t>
  </si>
  <si>
    <t>bei den Milchtieren zwischen 56 und 100 Tagen in Grossvieheinheiten (GVE).</t>
  </si>
  <si>
    <t>(blaue Zellen)</t>
  </si>
  <si>
    <t>Umrechnungsfaktoren GVE:</t>
  </si>
  <si>
    <t>Zur Orientierung.</t>
  </si>
  <si>
    <t>Sind nur für die Berechnung notwendig.</t>
  </si>
  <si>
    <t>Berechnung der Tage:</t>
  </si>
  <si>
    <t>Datum Auffahrt</t>
  </si>
  <si>
    <t>Datum Abfahrt</t>
  </si>
  <si>
    <t>Anzahl Tage</t>
  </si>
  <si>
    <t>(= Datum Abfahrt - Datum Auffahrt + 1 Tag)</t>
  </si>
  <si>
    <r>
      <t>K_</t>
    </r>
    <r>
      <rPr>
        <b/>
        <sz val="11"/>
        <color indexed="8"/>
        <rFont val="Arial"/>
        <family val="2"/>
      </rPr>
      <t>GVE</t>
    </r>
  </si>
  <si>
    <t>K_Ansatz, K_Typ:</t>
  </si>
  <si>
    <t>(z. B. 05.03.2009)</t>
  </si>
  <si>
    <t>(z. B. 17.09.2009)</t>
  </si>
  <si>
    <t>Tiere über 160 bis 365 Tage alt</t>
  </si>
  <si>
    <t>Tiere bis 160 Tage alt</t>
  </si>
  <si>
    <t>Andere Pferde über 30 Monate</t>
  </si>
  <si>
    <t>Andere Fohlen unter 30 Monate</t>
  </si>
  <si>
    <t>über 160 Tage bis 365 Tage alt, weiblich</t>
  </si>
  <si>
    <t>über 160 Tage bis 365 Tage alt, männlich</t>
  </si>
  <si>
    <t>bis 160 Tage alt, weiblich</t>
  </si>
  <si>
    <t>bis 160 Tage alt, männlich</t>
  </si>
  <si>
    <t>andere Pferde über 30 Monate alt</t>
  </si>
  <si>
    <t>andere Fohlen bis 30 Monate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</si>
</sst>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9" x14ac:knownFonts="1">
    <font>
      <sz val="10"/>
      <name val="Arial"/>
    </font>
    <font>
      <sz val="11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1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6"/>
      <color indexed="9"/>
      <name val="Arial"/>
      <family val="2"/>
    </font>
    <font>
      <sz val="10"/>
      <color indexed="9"/>
      <name val="Arial"/>
      <family val="2"/>
    </font>
    <font>
      <i/>
      <sz val="9"/>
      <color indexed="8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i/>
      <strike/>
      <sz val="10"/>
      <name val="Arial"/>
      <family val="2"/>
    </font>
    <font>
      <strike/>
      <sz val="6"/>
      <color indexed="13"/>
      <name val="Arial"/>
      <family val="2"/>
    </font>
    <font>
      <b/>
      <i/>
      <sz val="11"/>
      <name val="Arial"/>
      <family val="2"/>
    </font>
    <font>
      <b/>
      <u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6">
    <xf numFmtId="0" fontId="0" fillId="0" borderId="0" xfId="0"/>
    <xf numFmtId="0" fontId="1" fillId="0" borderId="0" xfId="0" applyFont="1"/>
    <xf numFmtId="0" fontId="5" fillId="0" borderId="0" xfId="0" applyFont="1"/>
    <xf numFmtId="0" fontId="9" fillId="0" borderId="1" xfId="0" applyFont="1" applyFill="1" applyBorder="1" applyAlignment="1">
      <alignment horizontal="center" vertical="center"/>
    </xf>
    <xf numFmtId="0" fontId="13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1" fillId="0" borderId="0" xfId="0" applyFont="1" applyBorder="1"/>
    <xf numFmtId="0" fontId="12" fillId="0" borderId="0" xfId="0" applyFont="1" applyBorder="1" applyAlignment="1">
      <alignment horizontal="right"/>
    </xf>
    <xf numFmtId="0" fontId="0" fillId="0" borderId="0" xfId="0" quotePrefix="1"/>
    <xf numFmtId="0" fontId="12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4" fillId="0" borderId="0" xfId="0" quotePrefix="1" applyFont="1"/>
    <xf numFmtId="0" fontId="12" fillId="0" borderId="0" xfId="0" quotePrefix="1" applyFont="1"/>
    <xf numFmtId="0" fontId="12" fillId="0" borderId="0" xfId="0" applyFont="1"/>
    <xf numFmtId="14" fontId="13" fillId="0" borderId="0" xfId="0" applyNumberFormat="1" applyFont="1"/>
    <xf numFmtId="0" fontId="0" fillId="0" borderId="0" xfId="0" applyFill="1"/>
    <xf numFmtId="0" fontId="15" fillId="0" borderId="0" xfId="0" applyFont="1"/>
    <xf numFmtId="0" fontId="1" fillId="0" borderId="0" xfId="0" applyFont="1" applyBorder="1" applyAlignment="1"/>
    <xf numFmtId="0" fontId="0" fillId="2" borderId="2" xfId="0" applyFill="1" applyBorder="1"/>
    <xf numFmtId="0" fontId="0" fillId="2" borderId="0" xfId="0" applyFill="1"/>
    <xf numFmtId="0" fontId="0" fillId="2" borderId="0" xfId="0" applyFill="1" applyBorder="1"/>
    <xf numFmtId="0" fontId="23" fillId="0" borderId="0" xfId="0" applyFont="1"/>
    <xf numFmtId="0" fontId="14" fillId="0" borderId="0" xfId="0" applyFont="1" applyBorder="1"/>
    <xf numFmtId="0" fontId="23" fillId="0" borderId="0" xfId="0" applyFont="1" applyBorder="1"/>
    <xf numFmtId="0" fontId="12" fillId="2" borderId="0" xfId="0" applyFont="1" applyFill="1"/>
    <xf numFmtId="0" fontId="0" fillId="0" borderId="0" xfId="0" applyFill="1" applyAlignment="1">
      <alignment horizontal="right"/>
    </xf>
    <xf numFmtId="4" fontId="1" fillId="0" borderId="0" xfId="0" applyNumberFormat="1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4" fontId="1" fillId="2" borderId="2" xfId="0" applyNumberFormat="1" applyFont="1" applyFill="1" applyBorder="1"/>
    <xf numFmtId="4" fontId="1" fillId="2" borderId="0" xfId="0" applyNumberFormat="1" applyFont="1" applyFill="1" applyBorder="1"/>
    <xf numFmtId="0" fontId="12" fillId="2" borderId="0" xfId="0" applyFont="1" applyFill="1" applyAlignment="1">
      <alignment vertical="center" wrapText="1"/>
    </xf>
    <xf numFmtId="4" fontId="1" fillId="2" borderId="0" xfId="0" applyNumberFormat="1" applyFont="1" applyFill="1"/>
    <xf numFmtId="0" fontId="15" fillId="2" borderId="0" xfId="0" applyFont="1" applyFill="1" applyAlignment="1">
      <alignment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/>
    <xf numFmtId="0" fontId="12" fillId="0" borderId="0" xfId="0" applyFont="1" applyAlignment="1"/>
    <xf numFmtId="0" fontId="12" fillId="2" borderId="0" xfId="0" applyFont="1" applyFill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5" fillId="0" borderId="0" xfId="0" applyFont="1" applyBorder="1"/>
    <xf numFmtId="0" fontId="26" fillId="0" borderId="0" xfId="0" applyFont="1"/>
    <xf numFmtId="0" fontId="25" fillId="0" borderId="0" xfId="0" applyFont="1"/>
    <xf numFmtId="0" fontId="2" fillId="0" borderId="3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0" fontId="15" fillId="0" borderId="0" xfId="0" applyFont="1" applyFill="1" applyBorder="1"/>
    <xf numFmtId="0" fontId="1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3" fillId="0" borderId="0" xfId="0" applyFont="1" applyProtection="1"/>
    <xf numFmtId="0" fontId="28" fillId="0" borderId="0" xfId="0" applyFont="1" applyProtection="1"/>
    <xf numFmtId="0" fontId="34" fillId="0" borderId="0" xfId="0" applyFont="1" applyProtection="1"/>
    <xf numFmtId="0" fontId="35" fillId="0" borderId="0" xfId="0" applyFont="1" applyProtection="1"/>
    <xf numFmtId="0" fontId="36" fillId="0" borderId="0" xfId="0" applyFont="1" applyProtection="1"/>
    <xf numFmtId="0" fontId="37" fillId="0" borderId="0" xfId="0" applyFont="1" applyProtection="1"/>
    <xf numFmtId="0" fontId="19" fillId="0" borderId="0" xfId="0" applyFont="1" applyAlignment="1" applyProtection="1"/>
    <xf numFmtId="0" fontId="13" fillId="0" borderId="0" xfId="0" applyFont="1" applyAlignment="1" applyProtection="1"/>
    <xf numFmtId="0" fontId="19" fillId="0" borderId="0" xfId="0" applyFont="1" applyProtection="1"/>
    <xf numFmtId="0" fontId="21" fillId="0" borderId="0" xfId="0" applyFont="1" applyProtection="1"/>
    <xf numFmtId="0" fontId="38" fillId="0" borderId="0" xfId="0" applyFont="1" applyProtection="1"/>
    <xf numFmtId="164" fontId="13" fillId="3" borderId="1" xfId="0" applyNumberFormat="1" applyFont="1" applyFill="1" applyBorder="1" applyProtection="1">
      <protection locked="0"/>
    </xf>
    <xf numFmtId="0" fontId="13" fillId="4" borderId="1" xfId="0" applyNumberFormat="1" applyFont="1" applyFill="1" applyBorder="1" applyProtection="1"/>
    <xf numFmtId="0" fontId="12" fillId="0" borderId="0" xfId="0" applyFont="1" applyProtection="1"/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31" fillId="0" borderId="0" xfId="0" applyFont="1" applyFill="1"/>
    <xf numFmtId="0" fontId="29" fillId="0" borderId="0" xfId="0" applyFont="1" applyFill="1"/>
    <xf numFmtId="0" fontId="30" fillId="0" borderId="0" xfId="0" applyFont="1" applyFill="1"/>
    <xf numFmtId="0" fontId="29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9" fillId="0" borderId="0" xfId="0" quotePrefix="1" applyFont="1" applyFill="1"/>
    <xf numFmtId="0" fontId="32" fillId="0" borderId="0" xfId="0" applyFont="1" applyFill="1"/>
    <xf numFmtId="0" fontId="29" fillId="0" borderId="0" xfId="0" applyFont="1" applyFill="1" applyAlignment="1">
      <alignment horizontal="right"/>
    </xf>
    <xf numFmtId="0" fontId="29" fillId="0" borderId="2" xfId="0" applyFont="1" applyFill="1" applyBorder="1"/>
    <xf numFmtId="3" fontId="12" fillId="3" borderId="13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2" xfId="0" applyNumberFormat="1" applyFont="1" applyFill="1" applyBorder="1"/>
    <xf numFmtId="4" fontId="1" fillId="4" borderId="2" xfId="0" applyNumberFormat="1" applyFont="1" applyFill="1" applyBorder="1" applyAlignment="1">
      <alignment vertical="center" wrapText="1"/>
    </xf>
    <xf numFmtId="4" fontId="1" fillId="4" borderId="2" xfId="0" applyNumberFormat="1" applyFont="1" applyFill="1" applyBorder="1"/>
    <xf numFmtId="2" fontId="1" fillId="4" borderId="2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3" fillId="0" borderId="1" xfId="0" applyFont="1" applyBorder="1"/>
    <xf numFmtId="3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1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4" fontId="2" fillId="0" borderId="0" xfId="0" applyNumberFormat="1" applyFont="1" applyFill="1" applyBorder="1" applyAlignment="1" applyProtection="1">
      <alignment vertical="top" wrapText="1"/>
    </xf>
    <xf numFmtId="0" fontId="1" fillId="0" borderId="17" xfId="0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4" fontId="2" fillId="0" borderId="20" xfId="0" applyNumberFormat="1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vertical="center"/>
    </xf>
    <xf numFmtId="0" fontId="12" fillId="0" borderId="22" xfId="0" applyFont="1" applyBorder="1" applyAlignment="1" applyProtection="1">
      <alignment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top" wrapText="1"/>
    </xf>
    <xf numFmtId="4" fontId="2" fillId="0" borderId="24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2" fillId="0" borderId="23" xfId="0" applyNumberFormat="1" applyFont="1" applyFill="1" applyBorder="1" applyAlignment="1" applyProtection="1">
      <alignment horizontal="center" vertical="center"/>
    </xf>
    <xf numFmtId="4" fontId="2" fillId="0" borderId="25" xfId="0" applyNumberFormat="1" applyFont="1" applyFill="1" applyBorder="1" applyAlignment="1" applyProtection="1">
      <alignment horizontal="center" vertical="center" wrapText="1"/>
    </xf>
    <xf numFmtId="4" fontId="2" fillId="2" borderId="0" xfId="0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vertical="center"/>
    </xf>
    <xf numFmtId="0" fontId="12" fillId="0" borderId="26" xfId="0" applyFont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 wrapText="1"/>
    </xf>
    <xf numFmtId="0" fontId="16" fillId="0" borderId="2" xfId="0" applyFont="1" applyBorder="1" applyAlignment="1" applyProtection="1">
      <alignment horizontal="center" vertical="top"/>
    </xf>
    <xf numFmtId="4" fontId="17" fillId="0" borderId="2" xfId="0" applyNumberFormat="1" applyFont="1" applyFill="1" applyBorder="1" applyAlignment="1" applyProtection="1">
      <alignment horizontal="center" vertical="top" wrapText="1"/>
    </xf>
    <xf numFmtId="4" fontId="17" fillId="0" borderId="19" xfId="0" applyNumberFormat="1" applyFont="1" applyFill="1" applyBorder="1" applyAlignment="1" applyProtection="1">
      <alignment horizontal="center" vertical="top" wrapText="1"/>
    </xf>
    <xf numFmtId="0" fontId="12" fillId="0" borderId="24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4" fontId="2" fillId="0" borderId="28" xfId="0" applyNumberFormat="1" applyFont="1" applyFill="1" applyBorder="1" applyAlignment="1" applyProtection="1">
      <alignment horizontal="center" vertical="center" wrapText="1"/>
    </xf>
    <xf numFmtId="4" fontId="2" fillId="0" borderId="19" xfId="0" applyNumberFormat="1" applyFont="1" applyFill="1" applyBorder="1" applyAlignment="1" applyProtection="1">
      <alignment horizontal="center" vertical="center" wrapText="1"/>
    </xf>
    <xf numFmtId="4" fontId="2" fillId="0" borderId="29" xfId="0" applyNumberFormat="1" applyFont="1" applyFill="1" applyBorder="1" applyAlignment="1" applyProtection="1">
      <alignment horizontal="center" vertical="center" wrapText="1"/>
    </xf>
    <xf numFmtId="4" fontId="2" fillId="2" borderId="28" xfId="0" applyNumberFormat="1" applyFont="1" applyFill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1" fontId="9" fillId="0" borderId="32" xfId="0" applyNumberFormat="1" applyFont="1" applyFill="1" applyBorder="1" applyAlignment="1" applyProtection="1">
      <alignment horizontal="center" vertical="center" wrapText="1"/>
    </xf>
    <xf numFmtId="1" fontId="9" fillId="0" borderId="33" xfId="0" applyNumberFormat="1" applyFont="1" applyFill="1" applyBorder="1" applyAlignment="1" applyProtection="1">
      <alignment horizontal="center" vertical="center" wrapText="1"/>
    </xf>
    <xf numFmtId="1" fontId="9" fillId="0" borderId="34" xfId="0" applyNumberFormat="1" applyFont="1" applyFill="1" applyBorder="1" applyAlignment="1" applyProtection="1">
      <alignment horizontal="center" vertical="top" wrapText="1"/>
    </xf>
    <xf numFmtId="1" fontId="9" fillId="0" borderId="35" xfId="0" applyNumberFormat="1" applyFont="1" applyFill="1" applyBorder="1" applyAlignment="1" applyProtection="1">
      <alignment horizontal="center" vertical="center" wrapText="1"/>
    </xf>
    <xf numFmtId="1" fontId="1" fillId="0" borderId="36" xfId="0" applyNumberFormat="1" applyFont="1" applyFill="1" applyBorder="1" applyAlignment="1" applyProtection="1">
      <alignment horizontal="center" vertical="center"/>
    </xf>
    <xf numFmtId="1" fontId="1" fillId="0" borderId="35" xfId="0" applyNumberFormat="1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</xf>
    <xf numFmtId="4" fontId="24" fillId="0" borderId="24" xfId="0" applyNumberFormat="1" applyFont="1" applyFill="1" applyBorder="1" applyAlignment="1" applyProtection="1">
      <alignment vertical="center" wrapText="1"/>
    </xf>
    <xf numFmtId="4" fontId="24" fillId="0" borderId="38" xfId="0" applyNumberFormat="1" applyFont="1" applyFill="1" applyBorder="1" applyAlignment="1" applyProtection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</xf>
    <xf numFmtId="4" fontId="24" fillId="0" borderId="24" xfId="0" applyNumberFormat="1" applyFont="1" applyFill="1" applyBorder="1" applyAlignment="1" applyProtection="1">
      <alignment horizontal="center" vertical="center" wrapText="1"/>
    </xf>
    <xf numFmtId="0" fontId="21" fillId="0" borderId="24" xfId="0" applyFont="1" applyFill="1" applyBorder="1" applyAlignment="1" applyProtection="1">
      <alignment horizontal="center" vertical="center"/>
    </xf>
    <xf numFmtId="0" fontId="21" fillId="0" borderId="38" xfId="0" applyFont="1" applyFill="1" applyBorder="1" applyAlignment="1" applyProtection="1">
      <alignment horizontal="center" vertical="center"/>
    </xf>
    <xf numFmtId="4" fontId="27" fillId="0" borderId="0" xfId="0" applyNumberFormat="1" applyFont="1" applyFill="1" applyBorder="1" applyAlignment="1" applyProtection="1">
      <alignment horizontal="center" vertical="center" wrapText="1"/>
    </xf>
    <xf numFmtId="4" fontId="24" fillId="0" borderId="24" xfId="0" applyNumberFormat="1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center" vertical="center"/>
    </xf>
    <xf numFmtId="4" fontId="24" fillId="0" borderId="27" xfId="0" applyNumberFormat="1" applyFont="1" applyFill="1" applyBorder="1" applyAlignment="1" applyProtection="1">
      <alignment vertical="center" wrapText="1"/>
    </xf>
    <xf numFmtId="4" fontId="24" fillId="0" borderId="39" xfId="0" applyNumberFormat="1" applyFont="1" applyFill="1" applyBorder="1" applyAlignment="1" applyProtection="1">
      <alignment horizontal="center" vertical="center" wrapText="1"/>
    </xf>
    <xf numFmtId="4" fontId="24" fillId="0" borderId="28" xfId="0" applyNumberFormat="1" applyFont="1" applyFill="1" applyBorder="1" applyAlignment="1" applyProtection="1">
      <alignment horizontal="center" vertical="center" wrapText="1"/>
    </xf>
    <xf numFmtId="4" fontId="24" fillId="0" borderId="27" xfId="0" applyNumberFormat="1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/>
    </xf>
    <xf numFmtId="0" fontId="21" fillId="0" borderId="39" xfId="0" applyFont="1" applyFill="1" applyBorder="1" applyAlignment="1" applyProtection="1">
      <alignment horizontal="center" vertical="center"/>
    </xf>
    <xf numFmtId="4" fontId="8" fillId="0" borderId="37" xfId="0" applyNumberFormat="1" applyFont="1" applyFill="1" applyBorder="1" applyAlignment="1" applyProtection="1">
      <alignment vertical="center" wrapText="1"/>
    </xf>
    <xf numFmtId="0" fontId="12" fillId="0" borderId="37" xfId="0" applyFont="1" applyBorder="1" applyAlignment="1" applyProtection="1">
      <alignment horizontal="center" vertical="center"/>
    </xf>
    <xf numFmtId="3" fontId="2" fillId="0" borderId="36" xfId="0" applyNumberFormat="1" applyFont="1" applyFill="1" applyBorder="1" applyAlignment="1" applyProtection="1">
      <alignment horizontal="center" vertical="center" wrapText="1"/>
    </xf>
    <xf numFmtId="3" fontId="2" fillId="0" borderId="40" xfId="0" applyNumberFormat="1" applyFont="1" applyFill="1" applyBorder="1" applyAlignment="1" applyProtection="1">
      <alignment horizontal="center" vertical="center" wrapText="1"/>
    </xf>
    <xf numFmtId="3" fontId="9" fillId="0" borderId="41" xfId="0" applyNumberFormat="1" applyFont="1" applyFill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4" fontId="2" fillId="2" borderId="40" xfId="0" applyNumberFormat="1" applyFont="1" applyFill="1" applyBorder="1" applyAlignment="1" applyProtection="1">
      <alignment vertical="center" wrapText="1"/>
    </xf>
    <xf numFmtId="0" fontId="18" fillId="0" borderId="36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vertical="center"/>
    </xf>
    <xf numFmtId="0" fontId="12" fillId="0" borderId="40" xfId="0" applyFont="1" applyBorder="1" applyAlignment="1" applyProtection="1">
      <alignment vertical="center"/>
    </xf>
    <xf numFmtId="0" fontId="1" fillId="0" borderId="36" xfId="0" applyFont="1" applyBorder="1" applyAlignment="1" applyProtection="1">
      <alignment vertical="center"/>
    </xf>
    <xf numFmtId="0" fontId="1" fillId="0" borderId="40" xfId="0" applyFont="1" applyBorder="1" applyAlignment="1" applyProtection="1">
      <alignment vertical="center"/>
    </xf>
    <xf numFmtId="4" fontId="2" fillId="0" borderId="32" xfId="0" applyNumberFormat="1" applyFont="1" applyFill="1" applyBorder="1" applyAlignment="1" applyProtection="1">
      <alignment vertical="center" wrapText="1"/>
    </xf>
    <xf numFmtId="0" fontId="12" fillId="0" borderId="42" xfId="0" applyFont="1" applyFill="1" applyBorder="1" applyAlignment="1" applyProtection="1">
      <alignment horizontal="center" vertical="center"/>
    </xf>
    <xf numFmtId="3" fontId="2" fillId="0" borderId="43" xfId="0" applyNumberFormat="1" applyFont="1" applyFill="1" applyBorder="1" applyAlignment="1" applyProtection="1">
      <alignment horizontal="center" vertical="center" wrapText="1"/>
    </xf>
    <xf numFmtId="0" fontId="2" fillId="0" borderId="44" xfId="0" applyNumberFormat="1" applyFont="1" applyFill="1" applyBorder="1" applyAlignment="1" applyProtection="1">
      <alignment horizontal="center" vertical="center" wrapText="1"/>
    </xf>
    <xf numFmtId="4" fontId="2" fillId="2" borderId="14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3" fontId="2" fillId="0" borderId="45" xfId="0" applyNumberFormat="1" applyFont="1" applyFill="1" applyBorder="1" applyAlignment="1" applyProtection="1">
      <alignment horizontal="center" vertical="center" wrapText="1"/>
    </xf>
    <xf numFmtId="0" fontId="2" fillId="0" borderId="46" xfId="0" applyNumberFormat="1" applyFont="1" applyFill="1" applyBorder="1" applyAlignment="1" applyProtection="1">
      <alignment horizontal="center" vertical="center" wrapText="1"/>
    </xf>
    <xf numFmtId="4" fontId="2" fillId="0" borderId="44" xfId="0" applyNumberFormat="1" applyFont="1" applyFill="1" applyBorder="1" applyAlignment="1" applyProtection="1">
      <alignment vertical="center" wrapText="1"/>
    </xf>
    <xf numFmtId="0" fontId="12" fillId="0" borderId="42" xfId="0" applyFont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vertical="center" wrapText="1"/>
    </xf>
    <xf numFmtId="0" fontId="1" fillId="0" borderId="47" xfId="0" applyFont="1" applyBorder="1" applyAlignment="1" applyProtection="1">
      <alignment vertical="center"/>
    </xf>
    <xf numFmtId="4" fontId="2" fillId="2" borderId="48" xfId="0" applyNumberFormat="1" applyFont="1" applyFill="1" applyBorder="1" applyAlignment="1" applyProtection="1">
      <alignment horizontal="center" vertical="center" wrapText="1"/>
    </xf>
    <xf numFmtId="4" fontId="7" fillId="0" borderId="17" xfId="0" applyNumberFormat="1" applyFont="1" applyFill="1" applyBorder="1" applyAlignment="1" applyProtection="1">
      <alignment vertical="center" wrapText="1"/>
    </xf>
    <xf numFmtId="0" fontId="12" fillId="0" borderId="2" xfId="0" applyFont="1" applyBorder="1" applyAlignment="1" applyProtection="1">
      <alignment horizontal="center" vertical="center"/>
    </xf>
    <xf numFmtId="3" fontId="2" fillId="0" borderId="17" xfId="0" applyNumberFormat="1" applyFont="1" applyFill="1" applyBorder="1" applyAlignment="1" applyProtection="1">
      <alignment horizontal="center" vertical="center" wrapText="1"/>
    </xf>
    <xf numFmtId="3" fontId="2" fillId="0" borderId="19" xfId="0" applyNumberFormat="1" applyFont="1" applyFill="1" applyBorder="1" applyAlignment="1" applyProtection="1">
      <alignment horizontal="center" vertical="center" wrapText="1"/>
    </xf>
    <xf numFmtId="3" fontId="9" fillId="0" borderId="18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4" fontId="2" fillId="2" borderId="19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5" fillId="0" borderId="49" xfId="0" applyFont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3" fontId="9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 vertical="center"/>
    </xf>
    <xf numFmtId="4" fontId="17" fillId="0" borderId="18" xfId="0" applyNumberFormat="1" applyFont="1" applyFill="1" applyBorder="1" applyAlignment="1" applyProtection="1">
      <alignment horizontal="center" vertical="center" wrapText="1"/>
    </xf>
    <xf numFmtId="4" fontId="17" fillId="0" borderId="19" xfId="0" applyNumberFormat="1" applyFont="1" applyFill="1" applyBorder="1" applyAlignment="1" applyProtection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center" vertical="center" wrapText="1"/>
    </xf>
    <xf numFmtId="4" fontId="2" fillId="2" borderId="18" xfId="0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3" fontId="2" fillId="0" borderId="22" xfId="0" applyNumberFormat="1" applyFont="1" applyFill="1" applyBorder="1" applyAlignment="1" applyProtection="1">
      <alignment horizontal="center" vertical="center" wrapText="1"/>
    </xf>
    <xf numFmtId="3" fontId="2" fillId="0" borderId="23" xfId="0" applyNumberFormat="1" applyFont="1" applyFill="1" applyBorder="1" applyAlignment="1" applyProtection="1">
      <alignment horizontal="center" vertical="center" wrapText="1"/>
    </xf>
    <xf numFmtId="3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4" fontId="2" fillId="2" borderId="23" xfId="0" applyNumberFormat="1" applyFont="1" applyFill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vertical="center"/>
    </xf>
    <xf numFmtId="0" fontId="1" fillId="0" borderId="51" xfId="0" applyFont="1" applyBorder="1" applyAlignment="1" applyProtection="1">
      <alignment vertical="center"/>
    </xf>
    <xf numFmtId="0" fontId="1" fillId="0" borderId="52" xfId="0" applyFont="1" applyBorder="1" applyAlignment="1" applyProtection="1">
      <alignment vertical="center"/>
    </xf>
    <xf numFmtId="0" fontId="2" fillId="0" borderId="31" xfId="0" applyFont="1" applyFill="1" applyBorder="1" applyAlignment="1" applyProtection="1">
      <alignment vertical="center" wrapText="1"/>
    </xf>
    <xf numFmtId="0" fontId="12" fillId="0" borderId="47" xfId="0" applyFont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vertical="center" wrapText="1"/>
    </xf>
    <xf numFmtId="4" fontId="2" fillId="0" borderId="42" xfId="0" applyNumberFormat="1" applyFont="1" applyFill="1" applyBorder="1" applyAlignment="1" applyProtection="1">
      <alignment vertical="center" wrapText="1"/>
    </xf>
    <xf numFmtId="4" fontId="2" fillId="0" borderId="53" xfId="0" applyNumberFormat="1" applyFont="1" applyFill="1" applyBorder="1" applyAlignment="1" applyProtection="1">
      <alignment vertical="center" wrapText="1"/>
    </xf>
    <xf numFmtId="0" fontId="12" fillId="0" borderId="54" xfId="0" applyFont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4" fontId="2" fillId="2" borderId="16" xfId="0" applyNumberFormat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0" xfId="0" applyFont="1" applyFill="1" applyBorder="1" applyProtection="1"/>
    <xf numFmtId="4" fontId="7" fillId="0" borderId="2" xfId="0" applyNumberFormat="1" applyFont="1" applyFill="1" applyBorder="1" applyAlignment="1" applyProtection="1">
      <alignment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3" fontId="2" fillId="0" borderId="18" xfId="0" applyNumberFormat="1" applyFont="1" applyFill="1" applyBorder="1" applyAlignment="1" applyProtection="1">
      <alignment horizontal="center" vertical="center" wrapText="1"/>
    </xf>
    <xf numFmtId="4" fontId="2" fillId="0" borderId="18" xfId="0" applyNumberFormat="1" applyFont="1" applyFill="1" applyBorder="1" applyAlignment="1" applyProtection="1">
      <alignment horizontal="center" vertical="center" wrapText="1"/>
    </xf>
    <xf numFmtId="3" fontId="2" fillId="2" borderId="19" xfId="0" applyNumberFormat="1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vertical="center"/>
    </xf>
    <xf numFmtId="0" fontId="19" fillId="0" borderId="2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Protection="1"/>
    <xf numFmtId="0" fontId="1" fillId="0" borderId="2" xfId="0" applyFont="1" applyFill="1" applyBorder="1" applyProtection="1"/>
    <xf numFmtId="0" fontId="5" fillId="0" borderId="0" xfId="0" applyFont="1" applyFill="1" applyBorder="1" applyProtection="1"/>
    <xf numFmtId="4" fontId="1" fillId="0" borderId="2" xfId="0" applyNumberFormat="1" applyFont="1" applyFill="1" applyBorder="1" applyProtection="1"/>
    <xf numFmtId="0" fontId="19" fillId="0" borderId="0" xfId="0" applyFont="1" applyFill="1" applyBorder="1" applyProtection="1"/>
    <xf numFmtId="0" fontId="5" fillId="0" borderId="0" xfId="0" applyFont="1" applyProtection="1"/>
    <xf numFmtId="0" fontId="12" fillId="0" borderId="0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19" xfId="0" applyFont="1" applyFill="1" applyBorder="1" applyAlignment="1" applyProtection="1">
      <alignment vertical="center"/>
    </xf>
    <xf numFmtId="0" fontId="12" fillId="0" borderId="20" xfId="0" applyFont="1" applyFill="1" applyBorder="1" applyAlignment="1" applyProtection="1">
      <alignment horizontal="center" vertical="center"/>
    </xf>
    <xf numFmtId="4" fontId="2" fillId="0" borderId="21" xfId="0" applyNumberFormat="1" applyFont="1" applyFill="1" applyBorder="1" applyAlignment="1" applyProtection="1">
      <alignment vertical="center"/>
    </xf>
    <xf numFmtId="4" fontId="2" fillId="0" borderId="21" xfId="0" applyNumberFormat="1" applyFont="1" applyFill="1" applyBorder="1" applyAlignment="1" applyProtection="1">
      <alignment horizontal="center" vertical="center"/>
    </xf>
    <xf numFmtId="4" fontId="2" fillId="0" borderId="22" xfId="0" applyNumberFormat="1" applyFont="1" applyFill="1" applyBorder="1" applyAlignment="1" applyProtection="1">
      <alignment vertical="center" wrapText="1"/>
    </xf>
    <xf numFmtId="0" fontId="1" fillId="0" borderId="21" xfId="0" applyFont="1" applyFill="1" applyBorder="1" applyAlignment="1" applyProtection="1">
      <alignment vertical="center"/>
    </xf>
    <xf numFmtId="0" fontId="12" fillId="0" borderId="22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center" vertical="center" wrapText="1"/>
    </xf>
    <xf numFmtId="4" fontId="17" fillId="0" borderId="26" xfId="0" applyNumberFormat="1" applyFont="1" applyFill="1" applyBorder="1" applyAlignment="1" applyProtection="1">
      <alignment horizontal="center" vertical="center" wrapText="1"/>
    </xf>
    <xf numFmtId="4" fontId="2" fillId="0" borderId="24" xfId="0" applyNumberFormat="1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</xf>
    <xf numFmtId="4" fontId="2" fillId="0" borderId="28" xfId="0" applyNumberFormat="1" applyFont="1" applyFill="1" applyBorder="1" applyAlignment="1" applyProtection="1">
      <alignment vertical="center" wrapText="1"/>
    </xf>
    <xf numFmtId="4" fontId="2" fillId="0" borderId="30" xfId="0" applyNumberFormat="1" applyFont="1" applyFill="1" applyBorder="1" applyAlignment="1" applyProtection="1">
      <alignment horizontal="center" vertical="center" wrapText="1"/>
    </xf>
    <xf numFmtId="4" fontId="2" fillId="0" borderId="27" xfId="0" applyNumberFormat="1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center"/>
    </xf>
    <xf numFmtId="1" fontId="2" fillId="0" borderId="21" xfId="0" applyNumberFormat="1" applyFont="1" applyFill="1" applyBorder="1" applyAlignment="1" applyProtection="1">
      <alignment horizontal="center" vertical="center" wrapText="1"/>
    </xf>
    <xf numFmtId="1" fontId="2" fillId="0" borderId="52" xfId="0" applyNumberFormat="1" applyFont="1" applyFill="1" applyBorder="1" applyAlignment="1" applyProtection="1">
      <alignment horizontal="center" vertical="center" wrapText="1"/>
    </xf>
    <xf numFmtId="1" fontId="2" fillId="0" borderId="22" xfId="0" applyNumberFormat="1" applyFont="1" applyFill="1" applyBorder="1" applyAlignment="1" applyProtection="1">
      <alignment horizontal="center" vertical="center" wrapText="1"/>
    </xf>
    <xf numFmtId="1" fontId="1" fillId="0" borderId="22" xfId="0" applyNumberFormat="1" applyFont="1" applyFill="1" applyBorder="1" applyAlignment="1" applyProtection="1">
      <alignment horizontal="center" vertical="center"/>
    </xf>
    <xf numFmtId="1" fontId="12" fillId="0" borderId="52" xfId="0" applyNumberFormat="1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vertical="center" wrapText="1"/>
    </xf>
    <xf numFmtId="4" fontId="2" fillId="0" borderId="38" xfId="0" applyNumberFormat="1" applyFont="1" applyFill="1" applyBorder="1" applyAlignment="1" applyProtection="1">
      <alignment horizontal="center" vertical="center" wrapText="1"/>
    </xf>
    <xf numFmtId="0" fontId="18" fillId="0" borderId="24" xfId="0" applyFont="1" applyFill="1" applyBorder="1" applyAlignment="1" applyProtection="1">
      <alignment horizontal="center" vertical="center"/>
    </xf>
    <xf numFmtId="0" fontId="18" fillId="0" borderId="38" xfId="0" applyFont="1" applyFill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  <xf numFmtId="4" fontId="8" fillId="0" borderId="22" xfId="0" applyNumberFormat="1" applyFont="1" applyFill="1" applyBorder="1" applyAlignment="1" applyProtection="1">
      <alignment vertical="center"/>
    </xf>
    <xf numFmtId="4" fontId="2" fillId="0" borderId="23" xfId="0" applyNumberFormat="1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4" fontId="20" fillId="0" borderId="32" xfId="0" applyNumberFormat="1" applyFont="1" applyFill="1" applyBorder="1" applyAlignment="1" applyProtection="1">
      <alignment vertical="center"/>
    </xf>
    <xf numFmtId="3" fontId="2" fillId="0" borderId="24" xfId="0" applyNumberFormat="1" applyFont="1" applyFill="1" applyBorder="1" applyAlignment="1" applyProtection="1">
      <alignment horizontal="center" vertical="center" wrapText="1"/>
    </xf>
    <xf numFmtId="3" fontId="2" fillId="0" borderId="26" xfId="0" applyNumberFormat="1" applyFont="1" applyFill="1" applyBorder="1" applyAlignment="1" applyProtection="1">
      <alignment horizontal="center" vertical="center" wrapText="1"/>
    </xf>
    <xf numFmtId="3" fontId="2" fillId="0" borderId="43" xfId="0" applyNumberFormat="1" applyFont="1" applyFill="1" applyBorder="1" applyAlignment="1" applyProtection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 wrapText="1"/>
    </xf>
    <xf numFmtId="4" fontId="2" fillId="0" borderId="26" xfId="0" applyNumberFormat="1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26" xfId="0" applyFont="1" applyFill="1" applyBorder="1" applyAlignment="1" applyProtection="1">
      <alignment vertical="center"/>
    </xf>
    <xf numFmtId="4" fontId="12" fillId="0" borderId="32" xfId="0" applyNumberFormat="1" applyFont="1" applyFill="1" applyBorder="1" applyAlignment="1" applyProtection="1">
      <alignment vertical="center"/>
    </xf>
    <xf numFmtId="3" fontId="12" fillId="0" borderId="43" xfId="0" applyNumberFormat="1" applyFont="1" applyFill="1" applyBorder="1" applyAlignment="1" applyProtection="1">
      <alignment horizontal="center" vertical="center" wrapText="1"/>
    </xf>
    <xf numFmtId="0" fontId="12" fillId="0" borderId="44" xfId="0" applyNumberFormat="1" applyFont="1" applyFill="1" applyBorder="1" applyAlignment="1" applyProtection="1">
      <alignment horizontal="center" vertical="center" wrapText="1"/>
    </xf>
    <xf numFmtId="4" fontId="12" fillId="0" borderId="14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4" fontId="22" fillId="0" borderId="24" xfId="0" applyNumberFormat="1" applyFont="1" applyFill="1" applyBorder="1" applyAlignment="1" applyProtection="1">
      <alignment vertical="center"/>
    </xf>
    <xf numFmtId="3" fontId="12" fillId="0" borderId="13" xfId="0" applyNumberFormat="1" applyFont="1" applyFill="1" applyBorder="1" applyAlignment="1" applyProtection="1">
      <alignment horizontal="center" vertical="center" wrapText="1"/>
    </xf>
    <xf numFmtId="3" fontId="12" fillId="0" borderId="14" xfId="0" applyNumberFormat="1" applyFont="1" applyFill="1" applyBorder="1" applyAlignment="1" applyProtection="1">
      <alignment horizontal="center" vertical="center" wrapText="1"/>
    </xf>
    <xf numFmtId="4" fontId="12" fillId="0" borderId="46" xfId="0" applyNumberFormat="1" applyFont="1" applyFill="1" applyBorder="1" applyAlignment="1" applyProtection="1">
      <alignment vertical="center" wrapText="1"/>
    </xf>
    <xf numFmtId="4" fontId="12" fillId="0" borderId="16" xfId="0" applyNumberFormat="1" applyFont="1" applyFill="1" applyBorder="1" applyAlignment="1" applyProtection="1">
      <alignment horizontal="center" vertical="center" wrapText="1"/>
    </xf>
    <xf numFmtId="4" fontId="2" fillId="0" borderId="46" xfId="0" applyNumberFormat="1" applyFont="1" applyFill="1" applyBorder="1" applyAlignment="1" applyProtection="1">
      <alignment vertical="center" wrapText="1"/>
    </xf>
    <xf numFmtId="3" fontId="2" fillId="0" borderId="46" xfId="0" applyNumberFormat="1" applyFont="1" applyFill="1" applyBorder="1" applyAlignment="1" applyProtection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center" vertical="center" wrapText="1"/>
    </xf>
    <xf numFmtId="4" fontId="2" fillId="0" borderId="16" xfId="0" applyNumberFormat="1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4" fontId="20" fillId="0" borderId="44" xfId="0" applyNumberFormat="1" applyFont="1" applyFill="1" applyBorder="1" applyAlignment="1" applyProtection="1">
      <alignment vertical="center" wrapText="1"/>
    </xf>
    <xf numFmtId="3" fontId="10" fillId="0" borderId="44" xfId="0" applyNumberFormat="1" applyFont="1" applyFill="1" applyBorder="1" applyAlignment="1" applyProtection="1">
      <alignment horizontal="center" vertical="center"/>
    </xf>
    <xf numFmtId="3" fontId="9" fillId="0" borderId="14" xfId="0" applyNumberFormat="1" applyFont="1" applyFill="1" applyBorder="1" applyAlignment="1" applyProtection="1">
      <alignment horizontal="center" vertical="center"/>
    </xf>
    <xf numFmtId="3" fontId="9" fillId="0" borderId="43" xfId="0" applyNumberFormat="1" applyFont="1" applyFill="1" applyBorder="1" applyAlignment="1" applyProtection="1">
      <alignment horizontal="center" vertical="center"/>
    </xf>
    <xf numFmtId="0" fontId="6" fillId="0" borderId="44" xfId="0" applyNumberFormat="1" applyFont="1" applyFill="1" applyBorder="1" applyAlignment="1" applyProtection="1">
      <alignment horizontal="center" vertical="center" wrapText="1"/>
    </xf>
    <xf numFmtId="4" fontId="9" fillId="0" borderId="14" xfId="0" applyNumberFormat="1" applyFont="1" applyFill="1" applyBorder="1" applyAlignment="1" applyProtection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55" xfId="0" applyFont="1" applyFill="1" applyBorder="1" applyAlignment="1" applyProtection="1">
      <alignment vertical="center" wrapText="1"/>
    </xf>
    <xf numFmtId="0" fontId="12" fillId="0" borderId="56" xfId="0" applyFont="1" applyFill="1" applyBorder="1" applyAlignment="1" applyProtection="1">
      <alignment horizontal="center" vertical="center"/>
    </xf>
    <xf numFmtId="3" fontId="2" fillId="0" borderId="57" xfId="0" applyNumberFormat="1" applyFont="1" applyFill="1" applyBorder="1" applyAlignment="1" applyProtection="1">
      <alignment horizontal="center" vertical="center" wrapText="1"/>
    </xf>
    <xf numFmtId="0" fontId="2" fillId="0" borderId="55" xfId="0" applyNumberFormat="1" applyFont="1" applyFill="1" applyBorder="1" applyAlignment="1" applyProtection="1">
      <alignment horizontal="center" vertical="center" wrapText="1"/>
    </xf>
    <xf numFmtId="4" fontId="2" fillId="0" borderId="48" xfId="0" applyNumberFormat="1" applyFont="1" applyFill="1" applyBorder="1" applyAlignment="1" applyProtection="1">
      <alignment horizontal="center" vertical="center" wrapText="1"/>
    </xf>
    <xf numFmtId="0" fontId="1" fillId="0" borderId="58" xfId="0" applyFont="1" applyFill="1" applyBorder="1" applyAlignment="1" applyProtection="1">
      <alignment vertical="center"/>
    </xf>
    <xf numFmtId="0" fontId="1" fillId="0" borderId="59" xfId="0" applyFont="1" applyFill="1" applyBorder="1" applyAlignment="1" applyProtection="1">
      <alignment vertical="center"/>
    </xf>
    <xf numFmtId="0" fontId="1" fillId="0" borderId="48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5" fillId="0" borderId="0" xfId="0" applyFont="1" applyFill="1" applyProtection="1"/>
    <xf numFmtId="0" fontId="2" fillId="0" borderId="36" xfId="0" applyFont="1" applyFill="1" applyBorder="1" applyAlignment="1" applyProtection="1">
      <alignment vertical="center" wrapText="1"/>
    </xf>
    <xf numFmtId="0" fontId="12" fillId="0" borderId="37" xfId="0" applyFont="1" applyFill="1" applyBorder="1" applyAlignment="1" applyProtection="1">
      <alignment horizontal="center" vertical="center"/>
    </xf>
    <xf numFmtId="3" fontId="2" fillId="0" borderId="41" xfId="0" applyNumberFormat="1" applyFont="1" applyFill="1" applyBorder="1" applyAlignment="1" applyProtection="1">
      <alignment horizontal="center" vertical="center" wrapText="1"/>
    </xf>
    <xf numFmtId="0" fontId="2" fillId="0" borderId="36" xfId="0" applyNumberFormat="1" applyFont="1" applyFill="1" applyBorder="1" applyAlignment="1" applyProtection="1">
      <alignment horizontal="center" vertical="center" wrapText="1"/>
    </xf>
    <xf numFmtId="4" fontId="2" fillId="0" borderId="35" xfId="0" applyNumberFormat="1" applyFont="1" applyFill="1" applyBorder="1" applyAlignment="1" applyProtection="1">
      <alignment horizontal="center" vertical="center" wrapText="1"/>
    </xf>
    <xf numFmtId="0" fontId="1" fillId="0" borderId="60" xfId="0" applyFont="1" applyFill="1" applyBorder="1" applyAlignment="1" applyProtection="1">
      <alignment vertical="center"/>
    </xf>
    <xf numFmtId="0" fontId="1" fillId="0" borderId="61" xfId="0" applyFont="1" applyFill="1" applyBorder="1" applyAlignment="1" applyProtection="1">
      <alignment vertical="center"/>
    </xf>
    <xf numFmtId="0" fontId="1" fillId="0" borderId="35" xfId="0" applyFont="1" applyFill="1" applyBorder="1" applyAlignment="1" applyProtection="1">
      <alignment vertical="center"/>
    </xf>
    <xf numFmtId="0" fontId="2" fillId="0" borderId="46" xfId="0" applyFont="1" applyFill="1" applyBorder="1" applyAlignment="1" applyProtection="1">
      <alignment vertical="center" wrapText="1"/>
    </xf>
    <xf numFmtId="0" fontId="12" fillId="0" borderId="53" xfId="0" applyFont="1" applyFill="1" applyBorder="1" applyAlignment="1" applyProtection="1">
      <alignment horizontal="center" vertical="center"/>
    </xf>
    <xf numFmtId="3" fontId="2" fillId="0" borderId="44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vertical="center" wrapText="1"/>
    </xf>
    <xf numFmtId="0" fontId="1" fillId="0" borderId="62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5" fillId="0" borderId="49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0" fillId="0" borderId="0" xfId="0" applyFill="1" applyProtection="1"/>
    <xf numFmtId="3" fontId="12" fillId="3" borderId="46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48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35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44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46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47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6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1638300</xdr:colOff>
      <xdr:row>59</xdr:row>
      <xdr:rowOff>0</xdr:rowOff>
    </xdr:from>
    <xdr:to>
      <xdr:col>0</xdr:col>
      <xdr:colOff>171450</xdr:colOff>
      <xdr:row>59</xdr:row>
      <xdr:rowOff>0</xdr:rowOff>
    </xdr:to>
    <xdr:sp macro="" textlink="">
      <xdr:nvSpPr>
        <xdr:cNvPr id="1329" name="Line 13"/>
        <xdr:cNvSpPr>
          <a:spLocks noChangeShapeType="1"/>
        </xdr:cNvSpPr>
      </xdr:nvSpPr>
      <xdr:spPr bwMode="auto">
        <a:xfrm>
          <a:off x="1638300" y="984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1638300</xdr:colOff>
      <xdr:row>59</xdr:row>
      <xdr:rowOff>0</xdr:rowOff>
    </xdr:from>
    <xdr:to>
      <xdr:col>0</xdr:col>
      <xdr:colOff>171450</xdr:colOff>
      <xdr:row>59</xdr:row>
      <xdr:rowOff>0</xdr:rowOff>
    </xdr:to>
    <xdr:sp macro="" textlink="">
      <xdr:nvSpPr>
        <xdr:cNvPr id="1330" name="Line 14"/>
        <xdr:cNvSpPr>
          <a:spLocks noChangeShapeType="1"/>
        </xdr:cNvSpPr>
      </xdr:nvSpPr>
      <xdr:spPr bwMode="auto">
        <a:xfrm>
          <a:off x="1638300" y="984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13"/>
    <pageSetUpPr fitToPage="1"/>
  </sheetPr>
  <dimension ref="A1:H30"/>
  <sheetViews>
    <sheetView tabSelected="1" zoomScaleNormal="100" zoomScaleSheetLayoutView="90" workbookViewId="0">
      <selection activeCell="A4" sqref="A4"/>
    </sheetView>
  </sheetViews>
  <sheetFormatPr baseColWidth="10" defaultRowHeight="15" x14ac:dyDescent="0.2"/>
  <cols>
    <col min="1" max="1" width="11.42578125" style="4"/>
    <col min="2" max="2" width="22" style="4" customWidth="1"/>
    <col min="3" max="4" width="17" style="4" customWidth="1"/>
    <col min="5" max="16384" width="11.42578125" style="4"/>
  </cols>
  <sheetData>
    <row r="1" spans="1:8" ht="18" x14ac:dyDescent="0.25">
      <c r="A1" s="92"/>
      <c r="B1" s="93"/>
      <c r="C1" s="92"/>
      <c r="D1" s="92"/>
      <c r="E1" s="92"/>
      <c r="F1" s="92"/>
      <c r="G1" s="92"/>
      <c r="H1" s="92"/>
    </row>
    <row r="2" spans="1:8" ht="23.25" x14ac:dyDescent="0.35">
      <c r="A2" s="94" t="s">
        <v>203</v>
      </c>
      <c r="B2" s="95"/>
      <c r="C2" s="96"/>
      <c r="D2" s="96"/>
      <c r="E2" s="96"/>
      <c r="F2" s="96"/>
      <c r="G2" s="96"/>
      <c r="H2" s="96"/>
    </row>
    <row r="3" spans="1:8" ht="18" x14ac:dyDescent="0.25">
      <c r="A3" s="93"/>
      <c r="B3" s="93"/>
      <c r="C3" s="92"/>
      <c r="D3" s="92"/>
      <c r="E3" s="92"/>
      <c r="F3" s="92"/>
      <c r="G3" s="92"/>
      <c r="H3" s="92"/>
    </row>
    <row r="4" spans="1:8" ht="18" x14ac:dyDescent="0.25">
      <c r="A4" s="92"/>
      <c r="B4" s="93"/>
      <c r="C4" s="92"/>
      <c r="D4" s="92"/>
      <c r="E4" s="92"/>
      <c r="F4" s="92"/>
      <c r="G4" s="92"/>
      <c r="H4" s="92"/>
    </row>
    <row r="5" spans="1:8" x14ac:dyDescent="0.2">
      <c r="A5" s="92"/>
      <c r="B5" s="27"/>
      <c r="C5" s="92"/>
      <c r="D5" s="92"/>
      <c r="E5" s="92"/>
      <c r="F5" s="92"/>
      <c r="G5" s="92"/>
      <c r="H5" s="92"/>
    </row>
    <row r="6" spans="1:8" x14ac:dyDescent="0.2">
      <c r="A6" s="92"/>
      <c r="B6" s="92"/>
      <c r="C6" s="92"/>
      <c r="D6" s="92"/>
      <c r="E6" s="92"/>
      <c r="F6" s="92"/>
      <c r="G6" s="92"/>
      <c r="H6" s="92"/>
    </row>
    <row r="7" spans="1:8" x14ac:dyDescent="0.2">
      <c r="A7" s="92"/>
      <c r="B7" s="92"/>
      <c r="C7" s="92"/>
      <c r="D7" s="92"/>
      <c r="E7" s="92"/>
      <c r="F7" s="92"/>
      <c r="G7" s="92"/>
      <c r="H7" s="92"/>
    </row>
    <row r="8" spans="1:8" x14ac:dyDescent="0.2">
      <c r="A8" s="92"/>
      <c r="B8" s="92"/>
      <c r="C8" s="92"/>
      <c r="D8" s="92"/>
      <c r="E8" s="92"/>
      <c r="F8" s="92"/>
      <c r="G8" s="92"/>
      <c r="H8" s="92"/>
    </row>
    <row r="9" spans="1:8" ht="20.25" x14ac:dyDescent="0.3">
      <c r="A9" s="97" t="s">
        <v>204</v>
      </c>
      <c r="B9" s="92"/>
      <c r="C9" s="92"/>
      <c r="D9" s="92"/>
      <c r="E9" s="92"/>
      <c r="F9" s="92"/>
      <c r="G9" s="92"/>
      <c r="H9" s="92"/>
    </row>
    <row r="10" spans="1:8" x14ac:dyDescent="0.2">
      <c r="A10" s="92"/>
      <c r="B10" s="92"/>
      <c r="C10" s="92"/>
      <c r="D10" s="92"/>
      <c r="E10" s="92"/>
      <c r="F10" s="92"/>
      <c r="G10" s="92"/>
      <c r="H10" s="92"/>
    </row>
    <row r="11" spans="1:8" ht="15.75" x14ac:dyDescent="0.25">
      <c r="A11" s="98" t="s">
        <v>205</v>
      </c>
      <c r="B11" s="99"/>
      <c r="C11" s="92" t="s">
        <v>206</v>
      </c>
      <c r="D11" s="92"/>
      <c r="E11" s="92"/>
      <c r="F11" s="92"/>
      <c r="G11" s="92"/>
      <c r="H11" s="92"/>
    </row>
    <row r="12" spans="1:8" x14ac:dyDescent="0.2">
      <c r="A12" s="92"/>
      <c r="B12" s="92"/>
      <c r="C12" s="92"/>
      <c r="D12" s="92"/>
      <c r="E12" s="92"/>
      <c r="F12" s="92"/>
      <c r="G12" s="92"/>
      <c r="H12" s="92"/>
    </row>
    <row r="13" spans="1:8" x14ac:dyDescent="0.2">
      <c r="A13" s="92"/>
      <c r="B13" s="92"/>
      <c r="C13" s="92"/>
      <c r="D13" s="92"/>
      <c r="E13" s="92"/>
      <c r="F13" s="92"/>
      <c r="G13" s="92"/>
      <c r="H13" s="92"/>
    </row>
    <row r="14" spans="1:8" ht="15.75" x14ac:dyDescent="0.25">
      <c r="A14" s="100" t="s">
        <v>207</v>
      </c>
      <c r="B14" s="92"/>
      <c r="C14" s="92" t="s">
        <v>208</v>
      </c>
      <c r="D14" s="92"/>
      <c r="E14" s="92"/>
      <c r="F14" s="92"/>
      <c r="G14" s="92"/>
      <c r="H14" s="92"/>
    </row>
    <row r="15" spans="1:8" x14ac:dyDescent="0.2">
      <c r="A15" s="92"/>
      <c r="B15" s="92"/>
      <c r="C15" s="92" t="s">
        <v>209</v>
      </c>
      <c r="D15" s="92"/>
      <c r="E15" s="92"/>
      <c r="F15" s="92"/>
      <c r="G15" s="92"/>
      <c r="H15" s="92"/>
    </row>
    <row r="16" spans="1:8" x14ac:dyDescent="0.2">
      <c r="A16" s="92"/>
      <c r="B16" s="92"/>
      <c r="C16" s="92" t="s">
        <v>210</v>
      </c>
      <c r="D16" s="92"/>
      <c r="E16" s="92"/>
      <c r="F16" s="92"/>
      <c r="G16" s="92"/>
      <c r="H16" s="92"/>
    </row>
    <row r="17" spans="1:8" x14ac:dyDescent="0.2">
      <c r="A17" s="101"/>
      <c r="B17" s="101"/>
      <c r="C17" s="101"/>
      <c r="D17" s="101"/>
      <c r="E17" s="101"/>
      <c r="F17" s="101"/>
      <c r="G17" s="101"/>
      <c r="H17" s="101"/>
    </row>
    <row r="18" spans="1:8" x14ac:dyDescent="0.2">
      <c r="A18" s="92"/>
      <c r="B18" s="92"/>
      <c r="C18" s="92"/>
      <c r="D18" s="92"/>
      <c r="E18" s="92"/>
      <c r="F18" s="92"/>
      <c r="G18" s="92"/>
      <c r="H18" s="92"/>
    </row>
    <row r="19" spans="1:8" ht="15.75" x14ac:dyDescent="0.25">
      <c r="A19" s="100" t="s">
        <v>211</v>
      </c>
      <c r="B19" s="92"/>
      <c r="C19" s="92" t="s">
        <v>212</v>
      </c>
      <c r="D19" s="92"/>
      <c r="E19" s="92"/>
      <c r="F19" s="92"/>
      <c r="G19" s="92"/>
      <c r="H19" s="92"/>
    </row>
    <row r="20" spans="1:8" x14ac:dyDescent="0.2">
      <c r="A20" s="92"/>
      <c r="B20" s="92"/>
      <c r="C20" s="92"/>
      <c r="D20" s="92"/>
      <c r="E20" s="92"/>
      <c r="F20" s="92"/>
      <c r="G20" s="92"/>
      <c r="H20" s="92"/>
    </row>
    <row r="21" spans="1:8" x14ac:dyDescent="0.2">
      <c r="A21" s="92"/>
      <c r="B21" s="92"/>
      <c r="C21" s="92"/>
      <c r="D21" s="92"/>
      <c r="E21" s="92"/>
      <c r="F21" s="92"/>
      <c r="G21" s="92"/>
      <c r="H21" s="92"/>
    </row>
    <row r="22" spans="1:8" ht="15.75" x14ac:dyDescent="0.25">
      <c r="A22" s="100" t="s">
        <v>220</v>
      </c>
      <c r="B22" s="92"/>
      <c r="C22" s="92" t="s">
        <v>213</v>
      </c>
      <c r="D22" s="92"/>
      <c r="E22" s="92"/>
      <c r="F22" s="92"/>
      <c r="G22" s="92"/>
      <c r="H22" s="92"/>
    </row>
    <row r="23" spans="1:8" x14ac:dyDescent="0.2">
      <c r="A23" s="92"/>
      <c r="B23" s="92"/>
      <c r="C23" s="92"/>
      <c r="D23" s="92"/>
      <c r="E23" s="92"/>
      <c r="F23" s="92"/>
      <c r="G23" s="92"/>
      <c r="H23" s="92"/>
    </row>
    <row r="24" spans="1:8" x14ac:dyDescent="0.2">
      <c r="A24" s="92"/>
      <c r="B24" s="92"/>
      <c r="C24" s="92"/>
      <c r="D24" s="92"/>
      <c r="E24" s="92"/>
      <c r="F24" s="92"/>
      <c r="G24" s="92"/>
      <c r="H24" s="92"/>
    </row>
    <row r="25" spans="1:8" x14ac:dyDescent="0.2">
      <c r="A25" s="92"/>
      <c r="B25" s="92"/>
      <c r="C25" s="92"/>
      <c r="D25" s="92"/>
      <c r="E25" s="92"/>
      <c r="F25" s="92"/>
      <c r="G25" s="92"/>
      <c r="H25" s="92"/>
    </row>
    <row r="26" spans="1:8" x14ac:dyDescent="0.2">
      <c r="A26" s="92"/>
      <c r="B26" s="92"/>
      <c r="C26" s="92"/>
      <c r="D26" s="92"/>
      <c r="E26" s="92"/>
      <c r="F26" s="92"/>
      <c r="G26" s="92"/>
      <c r="H26" s="92"/>
    </row>
    <row r="27" spans="1:8" ht="18" x14ac:dyDescent="0.25">
      <c r="A27" s="102" t="s">
        <v>214</v>
      </c>
      <c r="B27" s="92"/>
      <c r="C27" s="92" t="s">
        <v>215</v>
      </c>
      <c r="D27" s="92" t="s">
        <v>216</v>
      </c>
      <c r="E27" s="92" t="s">
        <v>217</v>
      </c>
      <c r="F27" s="92"/>
      <c r="G27" s="92"/>
      <c r="H27" s="92"/>
    </row>
    <row r="28" spans="1:8" x14ac:dyDescent="0.2">
      <c r="A28" s="92"/>
      <c r="B28" s="92"/>
      <c r="C28" s="103"/>
      <c r="D28" s="103"/>
      <c r="E28" s="104">
        <f>(D28-C28)+1</f>
        <v>1</v>
      </c>
      <c r="F28" s="92"/>
      <c r="G28" s="92"/>
      <c r="H28" s="92"/>
    </row>
    <row r="29" spans="1:8" x14ac:dyDescent="0.2">
      <c r="A29" s="92"/>
      <c r="B29" s="92"/>
      <c r="C29" s="105" t="s">
        <v>221</v>
      </c>
      <c r="D29" s="105" t="s">
        <v>222</v>
      </c>
      <c r="E29" s="105" t="s">
        <v>218</v>
      </c>
      <c r="F29" s="92"/>
      <c r="G29" s="92"/>
      <c r="H29" s="92"/>
    </row>
    <row r="30" spans="1:8" x14ac:dyDescent="0.2">
      <c r="A30" s="92"/>
      <c r="B30" s="92"/>
      <c r="C30" s="105"/>
      <c r="D30" s="105"/>
      <c r="E30" s="105"/>
      <c r="F30" s="92"/>
      <c r="G30" s="92"/>
      <c r="H30" s="92"/>
    </row>
  </sheetData>
  <sheetProtection sheet="1" objects="1" scenarios="1" selectLockedCells="1"/>
  <customSheetViews>
    <customSheetView guid="{2679FFF2-9A6F-4462-B477-8BC5F17F8AF3}" fitToPage="1">
      <selection activeCell="A4" sqref="A4"/>
      <pageMargins left="0.86614173228346458" right="0.78740157480314965" top="0.86614173228346458" bottom="0.78740157480314965" header="0.31496062992125984" footer="0.31496062992125984"/>
      <pageSetup paperSize="9" scale="96" orientation="landscape" r:id="rId1"/>
      <headerFooter alignWithMargins="0"/>
    </customSheetView>
    <customSheetView guid="{894633FD-E448-49EF-AFB4-894B8AA717E6}" showPageBreaks="1" fitToPage="1" showRuler="0">
      <selection activeCell="A10" sqref="A10"/>
      <pageMargins left="0.86614173228346458" right="0.78740157480314965" top="0.86614173228346458" bottom="0.78740157480314965" header="0.31496062992125984" footer="0.31496062992125984"/>
      <pageSetup paperSize="9" orientation="landscape" r:id="rId2"/>
      <headerFooter alignWithMargins="0"/>
    </customSheetView>
  </customSheetViews>
  <phoneticPr fontId="0" type="noConversion"/>
  <pageMargins left="0.86614173228346458" right="0.78740157480314965" top="0.86614173228346458" bottom="0.78740157480314965" header="0.31496062992125984" footer="0.31496062992125984"/>
  <pageSetup paperSize="9" scale="96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indexed="13"/>
    <pageSetUpPr fitToPage="1"/>
  </sheetPr>
  <dimension ref="A1:L462"/>
  <sheetViews>
    <sheetView zoomScaleNormal="80" zoomScaleSheetLayoutView="100" workbookViewId="0">
      <selection activeCell="C12" sqref="C12"/>
    </sheetView>
  </sheetViews>
  <sheetFormatPr baseColWidth="10" defaultColWidth="10.7109375" defaultRowHeight="14.25" x14ac:dyDescent="0.2"/>
  <cols>
    <col min="1" max="1" width="42.85546875" style="139" customWidth="1"/>
    <col min="2" max="2" width="10.7109375" style="139" customWidth="1"/>
    <col min="3" max="4" width="11.7109375" style="140" customWidth="1"/>
    <col min="5" max="5" width="12.5703125" style="140" customWidth="1"/>
    <col min="6" max="6" width="10.7109375" style="139" customWidth="1"/>
    <col min="7" max="7" width="12.140625" style="139" hidden="1" customWidth="1"/>
    <col min="8" max="9" width="15.28515625" style="139" customWidth="1"/>
    <col min="10" max="10" width="12.7109375" style="139" customWidth="1"/>
    <col min="11" max="12" width="15.7109375" style="139" customWidth="1"/>
    <col min="13" max="16384" width="10.7109375" style="139"/>
  </cols>
  <sheetData>
    <row r="1" spans="1:12" ht="15" x14ac:dyDescent="0.25">
      <c r="A1" s="138" t="s">
        <v>158</v>
      </c>
    </row>
    <row r="2" spans="1:12" ht="6.75" customHeight="1" thickBot="1" x14ac:dyDescent="0.25">
      <c r="A2" s="141"/>
    </row>
    <row r="3" spans="1:12" ht="15" thickBot="1" x14ac:dyDescent="0.25">
      <c r="A3" s="142"/>
      <c r="B3" s="143" t="s">
        <v>121</v>
      </c>
      <c r="C3" s="144"/>
      <c r="D3" s="144"/>
      <c r="E3" s="145"/>
      <c r="F3" s="146"/>
      <c r="G3" s="147"/>
      <c r="H3" s="148"/>
      <c r="I3" s="149" t="s">
        <v>146</v>
      </c>
      <c r="J3" s="150"/>
      <c r="K3" s="148" t="s">
        <v>130</v>
      </c>
      <c r="L3" s="151"/>
    </row>
    <row r="4" spans="1:12" ht="15" thickBot="1" x14ac:dyDescent="0.25">
      <c r="A4" s="152" t="s">
        <v>185</v>
      </c>
      <c r="B4" s="153"/>
      <c r="C4" s="154" t="s">
        <v>127</v>
      </c>
      <c r="D4" s="154"/>
      <c r="E4" s="155"/>
      <c r="F4" s="156"/>
      <c r="G4" s="157"/>
      <c r="H4" s="158"/>
      <c r="I4" s="159" t="s">
        <v>131</v>
      </c>
      <c r="J4" s="160"/>
      <c r="K4" s="161" t="s">
        <v>165</v>
      </c>
      <c r="L4" s="162"/>
    </row>
    <row r="5" spans="1:12" ht="26.25" thickBot="1" x14ac:dyDescent="0.25">
      <c r="A5" s="163" t="s">
        <v>189</v>
      </c>
      <c r="B5" s="164" t="s">
        <v>64</v>
      </c>
      <c r="C5" s="165" t="s">
        <v>65</v>
      </c>
      <c r="D5" s="165" t="s">
        <v>66</v>
      </c>
      <c r="E5" s="166" t="s">
        <v>184</v>
      </c>
      <c r="F5" s="156" t="s">
        <v>67</v>
      </c>
      <c r="G5" s="157" t="s">
        <v>68</v>
      </c>
      <c r="H5" s="167" t="s">
        <v>68</v>
      </c>
      <c r="I5" s="159" t="s">
        <v>69</v>
      </c>
      <c r="J5" s="160" t="s">
        <v>70</v>
      </c>
      <c r="K5" s="161"/>
      <c r="L5" s="162"/>
    </row>
    <row r="6" spans="1:12" ht="15" thickBot="1" x14ac:dyDescent="0.25">
      <c r="A6" s="152" t="s">
        <v>186</v>
      </c>
      <c r="B6" s="168" t="s">
        <v>129</v>
      </c>
      <c r="C6" s="169" t="s">
        <v>128</v>
      </c>
      <c r="D6" s="169" t="s">
        <v>72</v>
      </c>
      <c r="E6" s="170"/>
      <c r="F6" s="171" t="s">
        <v>73</v>
      </c>
      <c r="G6" s="172" t="s">
        <v>74</v>
      </c>
      <c r="H6" s="173"/>
      <c r="I6" s="174" t="s">
        <v>72</v>
      </c>
      <c r="J6" s="175" t="s">
        <v>75</v>
      </c>
      <c r="K6" s="168" t="s">
        <v>76</v>
      </c>
      <c r="L6" s="175" t="s">
        <v>75</v>
      </c>
    </row>
    <row r="7" spans="1:12" x14ac:dyDescent="0.2">
      <c r="A7" s="152" t="s">
        <v>187</v>
      </c>
      <c r="B7" s="176"/>
      <c r="C7" s="177"/>
      <c r="D7" s="178"/>
      <c r="E7" s="179"/>
      <c r="F7" s="177"/>
      <c r="G7" s="180"/>
      <c r="H7" s="181"/>
      <c r="I7" s="182"/>
      <c r="J7" s="183"/>
      <c r="K7" s="184"/>
      <c r="L7" s="185"/>
    </row>
    <row r="8" spans="1:12" x14ac:dyDescent="0.2">
      <c r="A8" s="152" t="s">
        <v>188</v>
      </c>
      <c r="B8" s="186"/>
      <c r="C8" s="187"/>
      <c r="D8" s="188"/>
      <c r="E8" s="189"/>
      <c r="F8" s="190"/>
      <c r="G8" s="188"/>
      <c r="H8" s="191"/>
      <c r="I8" s="192"/>
      <c r="J8" s="186"/>
      <c r="K8" s="191"/>
      <c r="L8" s="192"/>
    </row>
    <row r="9" spans="1:12" x14ac:dyDescent="0.2">
      <c r="A9" s="142"/>
      <c r="B9" s="186"/>
      <c r="C9" s="190" t="s">
        <v>122</v>
      </c>
      <c r="D9" s="188" t="s">
        <v>122</v>
      </c>
      <c r="E9" s="193"/>
      <c r="F9" s="194"/>
      <c r="G9" s="188"/>
      <c r="H9" s="191"/>
      <c r="I9" s="192"/>
      <c r="J9" s="186"/>
      <c r="K9" s="191"/>
      <c r="L9" s="192"/>
    </row>
    <row r="10" spans="1:12" ht="15" thickBot="1" x14ac:dyDescent="0.25">
      <c r="A10" s="142"/>
      <c r="B10" s="195"/>
      <c r="C10" s="196"/>
      <c r="D10" s="197"/>
      <c r="E10" s="198"/>
      <c r="F10" s="199"/>
      <c r="G10" s="197"/>
      <c r="H10" s="200"/>
      <c r="I10" s="201"/>
      <c r="J10" s="195"/>
      <c r="K10" s="200"/>
      <c r="L10" s="201"/>
    </row>
    <row r="11" spans="1:12" ht="18" x14ac:dyDescent="0.2">
      <c r="A11" s="202" t="s">
        <v>147</v>
      </c>
      <c r="B11" s="203"/>
      <c r="C11" s="204"/>
      <c r="D11" s="205"/>
      <c r="E11" s="206"/>
      <c r="F11" s="207"/>
      <c r="G11" s="208"/>
      <c r="H11" s="209"/>
      <c r="I11" s="210"/>
      <c r="J11" s="211"/>
      <c r="K11" s="212"/>
      <c r="L11" s="213"/>
    </row>
    <row r="12" spans="1:12" x14ac:dyDescent="0.2">
      <c r="A12" s="214" t="s">
        <v>191</v>
      </c>
      <c r="B12" s="215">
        <v>1110</v>
      </c>
      <c r="C12" s="134"/>
      <c r="D12" s="135"/>
      <c r="E12" s="216"/>
      <c r="F12" s="217">
        <f>'Umrechnungsfaktoren GVE'!$B$7</f>
        <v>1</v>
      </c>
      <c r="G12" s="218">
        <f t="shared" ref="G12:G17" si="0">+C12*F12</f>
        <v>0</v>
      </c>
      <c r="H12" s="219">
        <f>IF(D12&lt;K_DAU1,0,C12*F12)</f>
        <v>0</v>
      </c>
      <c r="I12" s="220">
        <f>IF(D12&gt;K_DAU2,K_DAU2,D12)</f>
        <v>0</v>
      </c>
      <c r="J12" s="221">
        <f t="shared" ref="J12:J23" si="1">H12*I12/100</f>
        <v>0</v>
      </c>
      <c r="K12" s="219">
        <f>IF(OR(D12&lt;K_DAM1,D12&gt;K_DAM2),0,H12)</f>
        <v>0</v>
      </c>
      <c r="L12" s="221">
        <f>IF(OR(D12&lt;K_DAM1,D12&gt;K_DAM2),0,J12)</f>
        <v>0</v>
      </c>
    </row>
    <row r="13" spans="1:12" x14ac:dyDescent="0.2">
      <c r="A13" s="214" t="s">
        <v>191</v>
      </c>
      <c r="B13" s="215">
        <v>1110</v>
      </c>
      <c r="C13" s="134"/>
      <c r="D13" s="135"/>
      <c r="E13" s="216"/>
      <c r="F13" s="217">
        <f>F12</f>
        <v>1</v>
      </c>
      <c r="G13" s="218">
        <f t="shared" si="0"/>
        <v>0</v>
      </c>
      <c r="H13" s="219">
        <f t="shared" ref="H13:H23" si="2">IF(D13&lt;K_DAU1,0,C13*F13)</f>
        <v>0</v>
      </c>
      <c r="I13" s="220">
        <f t="shared" ref="I13:I23" si="3">IF(D13&gt;K_DAU2,K_DAU2,D13)</f>
        <v>0</v>
      </c>
      <c r="J13" s="221">
        <f t="shared" si="1"/>
        <v>0</v>
      </c>
      <c r="K13" s="219">
        <f t="shared" ref="K13:K23" si="4">IF(OR(D13&lt;K_DAM1,D13&gt;K_DAM2),0,H13)</f>
        <v>0</v>
      </c>
      <c r="L13" s="221">
        <f t="shared" ref="L13:L23" si="5">IF(OR(D13&lt;K_DAM1,D13&gt;K_DAM2),0,J13)</f>
        <v>0</v>
      </c>
    </row>
    <row r="14" spans="1:12" x14ac:dyDescent="0.2">
      <c r="A14" s="214" t="s">
        <v>191</v>
      </c>
      <c r="B14" s="215">
        <v>1110</v>
      </c>
      <c r="C14" s="134"/>
      <c r="D14" s="135"/>
      <c r="E14" s="216"/>
      <c r="F14" s="217">
        <f>F12</f>
        <v>1</v>
      </c>
      <c r="G14" s="218">
        <f t="shared" si="0"/>
        <v>0</v>
      </c>
      <c r="H14" s="219">
        <f t="shared" si="2"/>
        <v>0</v>
      </c>
      <c r="I14" s="220">
        <f t="shared" si="3"/>
        <v>0</v>
      </c>
      <c r="J14" s="221">
        <f t="shared" si="1"/>
        <v>0</v>
      </c>
      <c r="K14" s="219">
        <f t="shared" si="4"/>
        <v>0</v>
      </c>
      <c r="L14" s="221">
        <f t="shared" si="5"/>
        <v>0</v>
      </c>
    </row>
    <row r="15" spans="1:12" x14ac:dyDescent="0.2">
      <c r="A15" s="214" t="s">
        <v>191</v>
      </c>
      <c r="B15" s="215">
        <v>1110</v>
      </c>
      <c r="C15" s="134"/>
      <c r="D15" s="135"/>
      <c r="E15" s="216"/>
      <c r="F15" s="217">
        <f>F12</f>
        <v>1</v>
      </c>
      <c r="G15" s="218">
        <f t="shared" si="0"/>
        <v>0</v>
      </c>
      <c r="H15" s="219">
        <f t="shared" si="2"/>
        <v>0</v>
      </c>
      <c r="I15" s="220">
        <f t="shared" si="3"/>
        <v>0</v>
      </c>
      <c r="J15" s="221">
        <f t="shared" si="1"/>
        <v>0</v>
      </c>
      <c r="K15" s="219">
        <f t="shared" si="4"/>
        <v>0</v>
      </c>
      <c r="L15" s="221">
        <f t="shared" si="5"/>
        <v>0</v>
      </c>
    </row>
    <row r="16" spans="1:12" x14ac:dyDescent="0.2">
      <c r="A16" s="214" t="s">
        <v>191</v>
      </c>
      <c r="B16" s="215">
        <v>1110</v>
      </c>
      <c r="C16" s="136"/>
      <c r="D16" s="137"/>
      <c r="E16" s="222"/>
      <c r="F16" s="223">
        <f>F12</f>
        <v>1</v>
      </c>
      <c r="G16" s="218">
        <f t="shared" si="0"/>
        <v>0</v>
      </c>
      <c r="H16" s="219">
        <f t="shared" si="2"/>
        <v>0</v>
      </c>
      <c r="I16" s="220">
        <f t="shared" si="3"/>
        <v>0</v>
      </c>
      <c r="J16" s="221">
        <f t="shared" si="1"/>
        <v>0</v>
      </c>
      <c r="K16" s="219">
        <f t="shared" si="4"/>
        <v>0</v>
      </c>
      <c r="L16" s="221">
        <f t="shared" si="5"/>
        <v>0</v>
      </c>
    </row>
    <row r="17" spans="1:12" x14ac:dyDescent="0.2">
      <c r="A17" s="214" t="s">
        <v>191</v>
      </c>
      <c r="B17" s="215">
        <v>1110</v>
      </c>
      <c r="C17" s="134"/>
      <c r="D17" s="135"/>
      <c r="E17" s="216"/>
      <c r="F17" s="217">
        <f>F12</f>
        <v>1</v>
      </c>
      <c r="G17" s="218">
        <f t="shared" si="0"/>
        <v>0</v>
      </c>
      <c r="H17" s="219">
        <f t="shared" si="2"/>
        <v>0</v>
      </c>
      <c r="I17" s="220">
        <f t="shared" si="3"/>
        <v>0</v>
      </c>
      <c r="J17" s="221">
        <f t="shared" si="1"/>
        <v>0</v>
      </c>
      <c r="K17" s="219">
        <f t="shared" si="4"/>
        <v>0</v>
      </c>
      <c r="L17" s="221">
        <f t="shared" si="5"/>
        <v>0</v>
      </c>
    </row>
    <row r="18" spans="1:12" x14ac:dyDescent="0.2">
      <c r="A18" s="224" t="s">
        <v>14</v>
      </c>
      <c r="B18" s="225">
        <v>1351</v>
      </c>
      <c r="C18" s="134"/>
      <c r="D18" s="135"/>
      <c r="E18" s="216"/>
      <c r="F18" s="217">
        <f>'Umrechnungsfaktoren GVE'!E6</f>
        <v>0.25</v>
      </c>
      <c r="G18" s="218">
        <f t="shared" ref="G18:G23" si="6">+C18*F18</f>
        <v>0</v>
      </c>
      <c r="H18" s="219">
        <f t="shared" si="2"/>
        <v>0</v>
      </c>
      <c r="I18" s="220">
        <f t="shared" si="3"/>
        <v>0</v>
      </c>
      <c r="J18" s="221">
        <f t="shared" si="1"/>
        <v>0</v>
      </c>
      <c r="K18" s="219">
        <f t="shared" si="4"/>
        <v>0</v>
      </c>
      <c r="L18" s="221">
        <f t="shared" si="5"/>
        <v>0</v>
      </c>
    </row>
    <row r="19" spans="1:12" x14ac:dyDescent="0.2">
      <c r="A19" s="224" t="s">
        <v>14</v>
      </c>
      <c r="B19" s="225">
        <v>1351</v>
      </c>
      <c r="C19" s="134"/>
      <c r="D19" s="135"/>
      <c r="E19" s="216"/>
      <c r="F19" s="217">
        <f>F18</f>
        <v>0.25</v>
      </c>
      <c r="G19" s="218">
        <f t="shared" si="6"/>
        <v>0</v>
      </c>
      <c r="H19" s="219">
        <f t="shared" si="2"/>
        <v>0</v>
      </c>
      <c r="I19" s="220">
        <f t="shared" si="3"/>
        <v>0</v>
      </c>
      <c r="J19" s="221">
        <f t="shared" si="1"/>
        <v>0</v>
      </c>
      <c r="K19" s="219">
        <f t="shared" si="4"/>
        <v>0</v>
      </c>
      <c r="L19" s="221">
        <f t="shared" si="5"/>
        <v>0</v>
      </c>
    </row>
    <row r="20" spans="1:12" x14ac:dyDescent="0.2">
      <c r="A20" s="224" t="s">
        <v>14</v>
      </c>
      <c r="B20" s="225">
        <v>1351</v>
      </c>
      <c r="C20" s="134"/>
      <c r="D20" s="135"/>
      <c r="E20" s="216"/>
      <c r="F20" s="217">
        <f>F18</f>
        <v>0.25</v>
      </c>
      <c r="G20" s="218">
        <f t="shared" si="6"/>
        <v>0</v>
      </c>
      <c r="H20" s="219">
        <f t="shared" si="2"/>
        <v>0</v>
      </c>
      <c r="I20" s="220">
        <f t="shared" si="3"/>
        <v>0</v>
      </c>
      <c r="J20" s="221">
        <f t="shared" si="1"/>
        <v>0</v>
      </c>
      <c r="K20" s="219">
        <f t="shared" si="4"/>
        <v>0</v>
      </c>
      <c r="L20" s="221">
        <f t="shared" si="5"/>
        <v>0</v>
      </c>
    </row>
    <row r="21" spans="1:12" x14ac:dyDescent="0.2">
      <c r="A21" s="226" t="s">
        <v>83</v>
      </c>
      <c r="B21" s="225">
        <v>1461</v>
      </c>
      <c r="C21" s="134"/>
      <c r="D21" s="135"/>
      <c r="E21" s="216"/>
      <c r="F21" s="217">
        <f>'Umrechnungsfaktoren GVE'!E13</f>
        <v>0.2</v>
      </c>
      <c r="G21" s="218">
        <f t="shared" si="6"/>
        <v>0</v>
      </c>
      <c r="H21" s="219">
        <f t="shared" si="2"/>
        <v>0</v>
      </c>
      <c r="I21" s="220">
        <f t="shared" si="3"/>
        <v>0</v>
      </c>
      <c r="J21" s="221">
        <f t="shared" si="1"/>
        <v>0</v>
      </c>
      <c r="K21" s="219">
        <f t="shared" si="4"/>
        <v>0</v>
      </c>
      <c r="L21" s="227">
        <f t="shared" si="5"/>
        <v>0</v>
      </c>
    </row>
    <row r="22" spans="1:12" x14ac:dyDescent="0.2">
      <c r="A22" s="226" t="s">
        <v>83</v>
      </c>
      <c r="B22" s="225">
        <v>1461</v>
      </c>
      <c r="C22" s="134"/>
      <c r="D22" s="135"/>
      <c r="E22" s="216"/>
      <c r="F22" s="217">
        <f>F21</f>
        <v>0.2</v>
      </c>
      <c r="G22" s="218">
        <f t="shared" si="6"/>
        <v>0</v>
      </c>
      <c r="H22" s="219">
        <f t="shared" si="2"/>
        <v>0</v>
      </c>
      <c r="I22" s="220">
        <f t="shared" si="3"/>
        <v>0</v>
      </c>
      <c r="J22" s="221">
        <f t="shared" si="1"/>
        <v>0</v>
      </c>
      <c r="K22" s="219">
        <f t="shared" si="4"/>
        <v>0</v>
      </c>
      <c r="L22" s="227">
        <f t="shared" si="5"/>
        <v>0</v>
      </c>
    </row>
    <row r="23" spans="1:12" ht="15" thickBot="1" x14ac:dyDescent="0.25">
      <c r="A23" s="226" t="s">
        <v>83</v>
      </c>
      <c r="B23" s="225">
        <v>1461</v>
      </c>
      <c r="C23" s="134"/>
      <c r="D23" s="135"/>
      <c r="E23" s="216"/>
      <c r="F23" s="217">
        <f>F21</f>
        <v>0.2</v>
      </c>
      <c r="G23" s="228">
        <f t="shared" si="6"/>
        <v>0</v>
      </c>
      <c r="H23" s="219">
        <f t="shared" si="2"/>
        <v>0</v>
      </c>
      <c r="I23" s="220">
        <f t="shared" si="3"/>
        <v>0</v>
      </c>
      <c r="J23" s="221">
        <f t="shared" si="1"/>
        <v>0</v>
      </c>
      <c r="K23" s="219">
        <f t="shared" si="4"/>
        <v>0</v>
      </c>
      <c r="L23" s="227">
        <f t="shared" si="5"/>
        <v>0</v>
      </c>
    </row>
    <row r="24" spans="1:12" ht="15.75" thickBot="1" x14ac:dyDescent="0.25">
      <c r="A24" s="229" t="s">
        <v>84</v>
      </c>
      <c r="B24" s="230"/>
      <c r="C24" s="231"/>
      <c r="D24" s="232"/>
      <c r="E24" s="233"/>
      <c r="F24" s="234"/>
      <c r="G24" s="235"/>
      <c r="H24" s="236">
        <f>SUM(H12:H23)</f>
        <v>0</v>
      </c>
      <c r="I24" s="237"/>
      <c r="J24" s="236">
        <f>SUM(J12:J23)</f>
        <v>0</v>
      </c>
      <c r="K24" s="238">
        <f>SUM(K12:K23)</f>
        <v>0</v>
      </c>
      <c r="L24" s="236">
        <f>SUM(L12:L23)</f>
        <v>0</v>
      </c>
    </row>
    <row r="25" spans="1:12" ht="15" x14ac:dyDescent="0.2">
      <c r="A25" s="239"/>
      <c r="B25" s="159"/>
      <c r="C25" s="240"/>
      <c r="D25" s="240"/>
      <c r="E25" s="241"/>
      <c r="F25" s="242"/>
      <c r="G25" s="157"/>
      <c r="H25" s="243"/>
      <c r="I25" s="243"/>
      <c r="J25" s="244"/>
      <c r="K25" s="244"/>
      <c r="L25" s="244"/>
    </row>
    <row r="26" spans="1:12" ht="8.25" customHeight="1" thickBot="1" x14ac:dyDescent="0.25">
      <c r="A26" s="239"/>
      <c r="B26" s="245"/>
      <c r="C26" s="240"/>
      <c r="D26" s="240"/>
      <c r="E26" s="241"/>
      <c r="F26" s="242"/>
      <c r="G26" s="157"/>
      <c r="H26" s="141"/>
      <c r="I26" s="141"/>
      <c r="J26" s="141"/>
      <c r="K26" s="141"/>
      <c r="L26" s="141"/>
    </row>
    <row r="27" spans="1:12" ht="15" thickBot="1" x14ac:dyDescent="0.25">
      <c r="A27" s="142"/>
      <c r="B27" s="246" t="s">
        <v>64</v>
      </c>
      <c r="C27" s="247" t="s">
        <v>65</v>
      </c>
      <c r="D27" s="248" t="s">
        <v>66</v>
      </c>
      <c r="E27" s="165" t="s">
        <v>184</v>
      </c>
      <c r="F27" s="249" t="s">
        <v>67</v>
      </c>
      <c r="G27" s="250" t="s">
        <v>68</v>
      </c>
      <c r="H27" s="251" t="s">
        <v>68</v>
      </c>
      <c r="I27" s="252" t="s">
        <v>69</v>
      </c>
      <c r="J27" s="253" t="s">
        <v>36</v>
      </c>
      <c r="K27" s="141"/>
      <c r="L27" s="141"/>
    </row>
    <row r="28" spans="1:12" ht="15.75" x14ac:dyDescent="0.2">
      <c r="A28" s="202" t="s">
        <v>141</v>
      </c>
      <c r="B28" s="150"/>
      <c r="C28" s="254"/>
      <c r="D28" s="255"/>
      <c r="E28" s="256"/>
      <c r="F28" s="257"/>
      <c r="G28" s="258"/>
      <c r="H28" s="259"/>
      <c r="I28" s="260"/>
      <c r="J28" s="261"/>
      <c r="K28" s="141"/>
      <c r="L28" s="141"/>
    </row>
    <row r="29" spans="1:12" x14ac:dyDescent="0.2">
      <c r="A29" s="262" t="s">
        <v>15</v>
      </c>
      <c r="B29" s="263">
        <v>1353</v>
      </c>
      <c r="C29" s="134"/>
      <c r="D29" s="135"/>
      <c r="E29" s="216"/>
      <c r="F29" s="264">
        <f>+'Umrechnungsfaktoren GVE'!E7</f>
        <v>0.17</v>
      </c>
      <c r="G29" s="218">
        <f t="shared" ref="G29:G37" si="7">+C29*F29</f>
        <v>0</v>
      </c>
      <c r="H29" s="219">
        <f t="shared" ref="H29:H37" si="8">IF(D29&lt;K_DAU1,0,C29*F29)</f>
        <v>0</v>
      </c>
      <c r="I29" s="220">
        <f t="shared" ref="I29:I37" si="9">IF(D29&gt;K_DAU2,K_DAU2,D29)</f>
        <v>0</v>
      </c>
      <c r="J29" s="221">
        <f t="shared" ref="J29:J37" si="10">H29*I29/100</f>
        <v>0</v>
      </c>
      <c r="K29" s="141"/>
      <c r="L29" s="141"/>
    </row>
    <row r="30" spans="1:12" x14ac:dyDescent="0.2">
      <c r="A30" s="262" t="s">
        <v>15</v>
      </c>
      <c r="B30" s="263">
        <v>1353</v>
      </c>
      <c r="C30" s="134"/>
      <c r="D30" s="135"/>
      <c r="E30" s="216"/>
      <c r="F30" s="264">
        <f>+'Umrechnungsfaktoren GVE'!E7</f>
        <v>0.17</v>
      </c>
      <c r="G30" s="218"/>
      <c r="H30" s="219">
        <f>IF(D30&lt;K_DAU1,0,C30*F30)</f>
        <v>0</v>
      </c>
      <c r="I30" s="220">
        <f>IF(D30&gt;K_DAU2,K_DAU2,D30)</f>
        <v>0</v>
      </c>
      <c r="J30" s="221">
        <f>H30*I30/100</f>
        <v>0</v>
      </c>
      <c r="K30" s="141"/>
      <c r="L30" s="141"/>
    </row>
    <row r="31" spans="1:12" x14ac:dyDescent="0.2">
      <c r="A31" s="262" t="s">
        <v>15</v>
      </c>
      <c r="B31" s="263">
        <v>1353</v>
      </c>
      <c r="C31" s="134"/>
      <c r="D31" s="135"/>
      <c r="E31" s="216"/>
      <c r="F31" s="264">
        <f>F29</f>
        <v>0.17</v>
      </c>
      <c r="G31" s="218">
        <f t="shared" si="7"/>
        <v>0</v>
      </c>
      <c r="H31" s="219">
        <f t="shared" si="8"/>
        <v>0</v>
      </c>
      <c r="I31" s="220">
        <f t="shared" si="9"/>
        <v>0</v>
      </c>
      <c r="J31" s="221">
        <f t="shared" si="10"/>
        <v>0</v>
      </c>
      <c r="K31" s="141"/>
      <c r="L31" s="141"/>
    </row>
    <row r="32" spans="1:12" x14ac:dyDescent="0.2">
      <c r="A32" s="265" t="s">
        <v>16</v>
      </c>
      <c r="B32" s="263">
        <v>1355</v>
      </c>
      <c r="C32" s="134"/>
      <c r="D32" s="135"/>
      <c r="E32" s="216"/>
      <c r="F32" s="264">
        <f>+'Umrechnungsfaktoren GVE'!E8</f>
        <v>0.17</v>
      </c>
      <c r="G32" s="218">
        <f t="shared" si="7"/>
        <v>0</v>
      </c>
      <c r="H32" s="219">
        <f t="shared" si="8"/>
        <v>0</v>
      </c>
      <c r="I32" s="220">
        <f t="shared" si="9"/>
        <v>0</v>
      </c>
      <c r="J32" s="221">
        <f t="shared" si="10"/>
        <v>0</v>
      </c>
      <c r="K32" s="141"/>
      <c r="L32" s="141"/>
    </row>
    <row r="33" spans="1:12" x14ac:dyDescent="0.2">
      <c r="A33" s="265" t="s">
        <v>16</v>
      </c>
      <c r="B33" s="263">
        <v>1355</v>
      </c>
      <c r="C33" s="134"/>
      <c r="D33" s="135"/>
      <c r="E33" s="216"/>
      <c r="F33" s="264">
        <f>F32</f>
        <v>0.17</v>
      </c>
      <c r="G33" s="218">
        <f t="shared" si="7"/>
        <v>0</v>
      </c>
      <c r="H33" s="219">
        <f t="shared" si="8"/>
        <v>0</v>
      </c>
      <c r="I33" s="220">
        <f t="shared" si="9"/>
        <v>0</v>
      </c>
      <c r="J33" s="221">
        <f t="shared" si="10"/>
        <v>0</v>
      </c>
      <c r="K33" s="141"/>
      <c r="L33" s="141"/>
    </row>
    <row r="34" spans="1:12" ht="25.5" x14ac:dyDescent="0.2">
      <c r="A34" s="265" t="s">
        <v>17</v>
      </c>
      <c r="B34" s="263">
        <v>1357</v>
      </c>
      <c r="C34" s="134"/>
      <c r="D34" s="135"/>
      <c r="E34" s="216"/>
      <c r="F34" s="264">
        <f>+'Umrechnungsfaktoren GVE'!E9</f>
        <v>0</v>
      </c>
      <c r="G34" s="218">
        <f t="shared" si="7"/>
        <v>0</v>
      </c>
      <c r="H34" s="219">
        <f t="shared" si="8"/>
        <v>0</v>
      </c>
      <c r="I34" s="220">
        <f t="shared" si="9"/>
        <v>0</v>
      </c>
      <c r="J34" s="221">
        <f t="shared" si="10"/>
        <v>0</v>
      </c>
      <c r="K34" s="141"/>
      <c r="L34" s="141"/>
    </row>
    <row r="35" spans="1:12" ht="25.5" x14ac:dyDescent="0.2">
      <c r="A35" s="265" t="s">
        <v>17</v>
      </c>
      <c r="B35" s="263">
        <v>1357</v>
      </c>
      <c r="C35" s="134"/>
      <c r="D35" s="135"/>
      <c r="E35" s="216"/>
      <c r="F35" s="264">
        <f>+F34</f>
        <v>0</v>
      </c>
      <c r="G35" s="218">
        <f t="shared" si="7"/>
        <v>0</v>
      </c>
      <c r="H35" s="219">
        <f t="shared" si="8"/>
        <v>0</v>
      </c>
      <c r="I35" s="220">
        <f t="shared" si="9"/>
        <v>0</v>
      </c>
      <c r="J35" s="221">
        <f t="shared" si="10"/>
        <v>0</v>
      </c>
      <c r="K35" s="141"/>
      <c r="L35" s="141"/>
    </row>
    <row r="36" spans="1:12" x14ac:dyDescent="0.2">
      <c r="A36" s="266" t="s">
        <v>18</v>
      </c>
      <c r="B36" s="263">
        <v>1359</v>
      </c>
      <c r="C36" s="134"/>
      <c r="D36" s="135"/>
      <c r="E36" s="216"/>
      <c r="F36" s="264">
        <f>+'Umrechnungsfaktoren GVE'!E10</f>
        <v>0.03</v>
      </c>
      <c r="G36" s="218">
        <f t="shared" si="7"/>
        <v>0</v>
      </c>
      <c r="H36" s="219">
        <f t="shared" si="8"/>
        <v>0</v>
      </c>
      <c r="I36" s="220">
        <f t="shared" si="9"/>
        <v>0</v>
      </c>
      <c r="J36" s="221">
        <f t="shared" si="10"/>
        <v>0</v>
      </c>
      <c r="K36" s="141"/>
      <c r="L36" s="141"/>
    </row>
    <row r="37" spans="1:12" ht="15" thickBot="1" x14ac:dyDescent="0.25">
      <c r="A37" s="267" t="s">
        <v>18</v>
      </c>
      <c r="B37" s="268">
        <v>1359</v>
      </c>
      <c r="C37" s="136"/>
      <c r="D37" s="137"/>
      <c r="E37" s="222"/>
      <c r="F37" s="269">
        <f>+F36</f>
        <v>0.03</v>
      </c>
      <c r="G37" s="270">
        <f t="shared" si="7"/>
        <v>0</v>
      </c>
      <c r="H37" s="271">
        <f t="shared" si="8"/>
        <v>0</v>
      </c>
      <c r="I37" s="272">
        <f t="shared" si="9"/>
        <v>0</v>
      </c>
      <c r="J37" s="273">
        <f t="shared" si="10"/>
        <v>0</v>
      </c>
      <c r="K37" s="274"/>
      <c r="L37" s="274"/>
    </row>
    <row r="38" spans="1:12" ht="16.5" thickBot="1" x14ac:dyDescent="0.25">
      <c r="A38" s="275" t="s">
        <v>87</v>
      </c>
      <c r="B38" s="251"/>
      <c r="C38" s="276"/>
      <c r="D38" s="277"/>
      <c r="E38" s="233"/>
      <c r="F38" s="278"/>
      <c r="G38" s="279"/>
      <c r="H38" s="281">
        <f>SUM(H29:H37)</f>
        <v>0</v>
      </c>
      <c r="I38" s="280"/>
      <c r="J38" s="281">
        <f>SUM(J29:J37)</f>
        <v>0</v>
      </c>
      <c r="K38" s="282"/>
      <c r="L38" s="283"/>
    </row>
    <row r="39" spans="1:12" ht="7.5" customHeight="1" thickBot="1" x14ac:dyDescent="0.25">
      <c r="B39" s="159"/>
      <c r="C39" s="242"/>
      <c r="D39" s="240"/>
      <c r="E39" s="241"/>
      <c r="F39" s="284"/>
      <c r="G39" s="285"/>
      <c r="H39" s="282"/>
      <c r="I39" s="286"/>
      <c r="K39" s="283"/>
      <c r="L39" s="283"/>
    </row>
    <row r="40" spans="1:12" ht="16.5" thickBot="1" x14ac:dyDescent="0.3">
      <c r="B40" s="159"/>
      <c r="C40" s="242"/>
      <c r="D40" s="274"/>
      <c r="E40" s="287"/>
      <c r="F40" s="287"/>
      <c r="G40" s="241"/>
      <c r="H40" s="287"/>
      <c r="I40" s="274"/>
      <c r="J40" s="288">
        <f>SUMIF(E29:E37,1,J29:J37)</f>
        <v>0</v>
      </c>
      <c r="K40" s="289"/>
      <c r="L40" s="283"/>
    </row>
    <row r="41" spans="1:12" ht="16.5" thickBot="1" x14ac:dyDescent="0.3">
      <c r="B41" s="159"/>
      <c r="C41" s="242"/>
      <c r="D41" s="274"/>
      <c r="E41" s="287"/>
      <c r="F41" s="287"/>
      <c r="G41" s="241"/>
      <c r="H41" s="287"/>
      <c r="I41" s="274"/>
      <c r="J41" s="288">
        <f>SUMIF(E29:E37,2,J29:J37)</f>
        <v>0</v>
      </c>
      <c r="K41" s="289"/>
      <c r="L41" s="283"/>
    </row>
    <row r="42" spans="1:12" ht="16.5" thickBot="1" x14ac:dyDescent="0.3">
      <c r="B42" s="159"/>
      <c r="C42" s="242"/>
      <c r="D42" s="274"/>
      <c r="E42" s="287"/>
      <c r="F42" s="287"/>
      <c r="G42" s="241"/>
      <c r="H42" s="287"/>
      <c r="I42" s="274"/>
      <c r="J42" s="290">
        <f>SUMIF(E29:E37,3,J29:J37)+SUMIF(E29:E37,0,J29:J37)</f>
        <v>0</v>
      </c>
      <c r="K42" s="289"/>
      <c r="L42" s="283"/>
    </row>
    <row r="43" spans="1:12" ht="15.75" x14ac:dyDescent="0.25">
      <c r="A43" s="239"/>
      <c r="B43" s="245"/>
      <c r="C43" s="242"/>
      <c r="D43" s="240"/>
      <c r="E43" s="287"/>
      <c r="F43" s="284"/>
      <c r="G43" s="285"/>
      <c r="H43" s="291"/>
      <c r="I43" s="283"/>
      <c r="J43" s="291"/>
      <c r="K43" s="283"/>
      <c r="L43" s="283"/>
    </row>
    <row r="44" spans="1:12" ht="15.75" x14ac:dyDescent="0.25">
      <c r="A44" s="292" t="s">
        <v>159</v>
      </c>
      <c r="B44" s="245"/>
      <c r="C44" s="242"/>
      <c r="D44" s="240"/>
      <c r="E44" s="241"/>
      <c r="F44" s="284"/>
      <c r="G44" s="285"/>
      <c r="H44" s="291"/>
      <c r="I44" s="283"/>
      <c r="J44" s="291"/>
      <c r="K44" s="283"/>
      <c r="L44" s="283"/>
    </row>
    <row r="45" spans="1:12" ht="16.5" thickBot="1" x14ac:dyDescent="0.3">
      <c r="A45" s="239"/>
      <c r="B45" s="293"/>
      <c r="C45" s="242"/>
      <c r="D45" s="240"/>
      <c r="E45" s="241"/>
      <c r="F45" s="284"/>
      <c r="G45" s="240"/>
      <c r="H45" s="291"/>
      <c r="I45" s="283"/>
      <c r="J45" s="291"/>
      <c r="K45" s="283"/>
      <c r="L45" s="283"/>
    </row>
    <row r="46" spans="1:12" ht="19.5" customHeight="1" thickBot="1" x14ac:dyDescent="0.25">
      <c r="A46" s="239"/>
      <c r="B46" s="294" t="s">
        <v>64</v>
      </c>
      <c r="C46" s="247" t="s">
        <v>65</v>
      </c>
      <c r="D46" s="248" t="s">
        <v>66</v>
      </c>
      <c r="E46" s="165" t="s">
        <v>184</v>
      </c>
      <c r="F46" s="249" t="s">
        <v>67</v>
      </c>
      <c r="G46" s="278" t="s">
        <v>68</v>
      </c>
      <c r="H46" s="295" t="s">
        <v>68</v>
      </c>
      <c r="I46" s="296" t="s">
        <v>69</v>
      </c>
      <c r="J46" s="297" t="s">
        <v>36</v>
      </c>
      <c r="K46" s="283"/>
      <c r="L46" s="283"/>
    </row>
    <row r="47" spans="1:12" ht="15" hidden="1" thickBot="1" x14ac:dyDescent="0.25">
      <c r="A47" s="274"/>
      <c r="B47" s="298" t="s">
        <v>59</v>
      </c>
      <c r="C47" s="299"/>
      <c r="D47" s="145"/>
      <c r="E47" s="299"/>
      <c r="F47" s="300" t="s">
        <v>60</v>
      </c>
      <c r="G47" s="301"/>
      <c r="H47" s="301"/>
      <c r="I47" s="301"/>
      <c r="J47" s="302"/>
      <c r="K47" s="274"/>
      <c r="L47" s="141"/>
    </row>
    <row r="48" spans="1:12" ht="15" hidden="1" thickBot="1" x14ac:dyDescent="0.25">
      <c r="A48" s="142"/>
      <c r="B48" s="303"/>
      <c r="C48" s="304" t="s">
        <v>61</v>
      </c>
      <c r="D48" s="155"/>
      <c r="E48" s="305"/>
      <c r="F48" s="306"/>
      <c r="G48" s="307"/>
      <c r="H48" s="308"/>
      <c r="I48" s="309" t="s">
        <v>62</v>
      </c>
      <c r="J48" s="310"/>
      <c r="K48" s="274"/>
      <c r="L48" s="141"/>
    </row>
    <row r="49" spans="1:12" ht="15" hidden="1" thickBot="1" x14ac:dyDescent="0.25">
      <c r="A49" s="142"/>
      <c r="B49" s="311"/>
      <c r="C49" s="312"/>
      <c r="D49" s="313"/>
      <c r="E49" s="312"/>
      <c r="F49" s="314"/>
      <c r="G49" s="284"/>
      <c r="H49" s="315"/>
      <c r="I49" s="316" t="s">
        <v>63</v>
      </c>
      <c r="J49" s="317"/>
      <c r="K49" s="274"/>
      <c r="L49" s="141"/>
    </row>
    <row r="50" spans="1:12" ht="15" hidden="1" thickBot="1" x14ac:dyDescent="0.25">
      <c r="A50" s="142"/>
      <c r="B50" s="311" t="s">
        <v>64</v>
      </c>
      <c r="C50" s="312" t="s">
        <v>65</v>
      </c>
      <c r="D50" s="313" t="s">
        <v>66</v>
      </c>
      <c r="E50" s="312"/>
      <c r="F50" s="314" t="s">
        <v>67</v>
      </c>
      <c r="G50" s="284" t="s">
        <v>68</v>
      </c>
      <c r="H50" s="318" t="s">
        <v>68</v>
      </c>
      <c r="I50" s="316" t="s">
        <v>69</v>
      </c>
      <c r="J50" s="317" t="s">
        <v>70</v>
      </c>
      <c r="K50" s="274"/>
      <c r="L50" s="141"/>
    </row>
    <row r="51" spans="1:12" ht="26.25" hidden="1" thickBot="1" x14ac:dyDescent="0.25">
      <c r="A51" s="142"/>
      <c r="B51" s="319"/>
      <c r="C51" s="320" t="s">
        <v>71</v>
      </c>
      <c r="D51" s="321" t="s">
        <v>72</v>
      </c>
      <c r="E51" s="169"/>
      <c r="F51" s="322" t="s">
        <v>73</v>
      </c>
      <c r="G51" s="169" t="s">
        <v>74</v>
      </c>
      <c r="H51" s="323"/>
      <c r="I51" s="324" t="s">
        <v>72</v>
      </c>
      <c r="J51" s="325" t="s">
        <v>75</v>
      </c>
      <c r="K51" s="274"/>
      <c r="L51" s="141"/>
    </row>
    <row r="52" spans="1:12" ht="15" hidden="1" thickBot="1" x14ac:dyDescent="0.25">
      <c r="A52" s="142"/>
      <c r="B52" s="303">
        <v>1</v>
      </c>
      <c r="C52" s="326">
        <v>2</v>
      </c>
      <c r="D52" s="327">
        <v>3</v>
      </c>
      <c r="E52" s="326"/>
      <c r="F52" s="328">
        <v>4</v>
      </c>
      <c r="G52" s="327">
        <v>5</v>
      </c>
      <c r="H52" s="329">
        <v>6</v>
      </c>
      <c r="I52" s="330">
        <v>7</v>
      </c>
      <c r="J52" s="303">
        <v>8</v>
      </c>
      <c r="K52" s="274"/>
      <c r="L52" s="141"/>
    </row>
    <row r="53" spans="1:12" ht="15" hidden="1" thickBot="1" x14ac:dyDescent="0.25">
      <c r="A53" s="142"/>
      <c r="B53" s="331"/>
      <c r="C53" s="332"/>
      <c r="D53" s="333"/>
      <c r="E53" s="284"/>
      <c r="F53" s="314"/>
      <c r="G53" s="333" t="s">
        <v>77</v>
      </c>
      <c r="H53" s="334" t="s">
        <v>78</v>
      </c>
      <c r="I53" s="335" t="s">
        <v>79</v>
      </c>
      <c r="J53" s="336" t="s">
        <v>80</v>
      </c>
      <c r="K53" s="274"/>
      <c r="L53" s="141"/>
    </row>
    <row r="54" spans="1:12" ht="15" hidden="1" thickBot="1" x14ac:dyDescent="0.25">
      <c r="A54" s="142"/>
      <c r="B54" s="331"/>
      <c r="C54" s="332"/>
      <c r="D54" s="333"/>
      <c r="E54" s="284"/>
      <c r="F54" s="314"/>
      <c r="G54" s="333"/>
      <c r="H54" s="334" t="s">
        <v>81</v>
      </c>
      <c r="I54" s="335" t="s">
        <v>82</v>
      </c>
      <c r="J54" s="331"/>
      <c r="K54" s="274"/>
      <c r="L54" s="141"/>
    </row>
    <row r="55" spans="1:12" ht="15.75" x14ac:dyDescent="0.2">
      <c r="A55" s="337" t="s">
        <v>144</v>
      </c>
      <c r="B55" s="303"/>
      <c r="C55" s="254"/>
      <c r="D55" s="255"/>
      <c r="E55" s="256"/>
      <c r="F55" s="257"/>
      <c r="G55" s="338"/>
      <c r="H55" s="339"/>
      <c r="I55" s="307"/>
      <c r="J55" s="340"/>
      <c r="K55" s="274"/>
      <c r="L55" s="141"/>
    </row>
    <row r="56" spans="1:12" x14ac:dyDescent="0.2">
      <c r="A56" s="341" t="s">
        <v>7</v>
      </c>
      <c r="B56" s="331"/>
      <c r="C56" s="342"/>
      <c r="D56" s="343"/>
      <c r="E56" s="344"/>
      <c r="F56" s="345"/>
      <c r="G56" s="346"/>
      <c r="H56" s="347"/>
      <c r="I56" s="348"/>
      <c r="J56" s="349"/>
      <c r="K56" s="274"/>
      <c r="L56" s="141"/>
    </row>
    <row r="57" spans="1:12" x14ac:dyDescent="0.2">
      <c r="A57" s="350" t="s">
        <v>192</v>
      </c>
      <c r="B57" s="215">
        <v>1150</v>
      </c>
      <c r="C57" s="123"/>
      <c r="D57" s="124"/>
      <c r="E57" s="351"/>
      <c r="F57" s="352">
        <f>'Umrechnungsfaktoren GVE'!$B$8</f>
        <v>1</v>
      </c>
      <c r="G57" s="353">
        <f>+C57*F57</f>
        <v>0</v>
      </c>
      <c r="H57" s="354">
        <f>IF(D57&lt;K_DAU1,0,C57*F57)</f>
        <v>0</v>
      </c>
      <c r="I57" s="355">
        <f>IF(D57&gt;K_DAU2,K_DAU2,D57)</f>
        <v>0</v>
      </c>
      <c r="J57" s="356">
        <f>H57*I57/100</f>
        <v>0</v>
      </c>
      <c r="K57" s="274"/>
      <c r="L57" s="141"/>
    </row>
    <row r="58" spans="1:12" x14ac:dyDescent="0.2">
      <c r="A58" s="350" t="s">
        <v>192</v>
      </c>
      <c r="B58" s="215">
        <v>1150</v>
      </c>
      <c r="C58" s="123"/>
      <c r="D58" s="124"/>
      <c r="E58" s="351"/>
      <c r="F58" s="352">
        <f>'Umrechnungsfaktoren GVE'!$B$8</f>
        <v>1</v>
      </c>
      <c r="G58" s="353">
        <f>+C58*F58</f>
        <v>0</v>
      </c>
      <c r="H58" s="354">
        <f>IF(D58&lt;K_DAU1,0,C58*F58)</f>
        <v>0</v>
      </c>
      <c r="I58" s="355">
        <f>IF(D58&gt;K_DAU2,K_DAU2,D58)</f>
        <v>0</v>
      </c>
      <c r="J58" s="356">
        <f>H58*I58/100</f>
        <v>0</v>
      </c>
      <c r="K58" s="274"/>
      <c r="L58" s="141"/>
    </row>
    <row r="59" spans="1:12" x14ac:dyDescent="0.2">
      <c r="A59" s="350" t="s">
        <v>192</v>
      </c>
      <c r="B59" s="215">
        <v>1150</v>
      </c>
      <c r="C59" s="123"/>
      <c r="D59" s="124"/>
      <c r="E59" s="351"/>
      <c r="F59" s="352">
        <f>'Umrechnungsfaktoren GVE'!$B$8</f>
        <v>1</v>
      </c>
      <c r="G59" s="353">
        <f t="shared" ref="G59:G65" si="11">+C59*F59</f>
        <v>0</v>
      </c>
      <c r="H59" s="354">
        <f t="shared" ref="H59:H87" si="12">IF(D59&lt;K_DAU1,0,C59*F59)</f>
        <v>0</v>
      </c>
      <c r="I59" s="355">
        <f t="shared" ref="I59:I87" si="13">IF(D59&gt;K_DAU2,K_DAU2,D59)</f>
        <v>0</v>
      </c>
      <c r="J59" s="356">
        <f t="shared" ref="J59:J77" si="14">H59*I59/100</f>
        <v>0</v>
      </c>
      <c r="K59" s="274"/>
      <c r="L59" s="141"/>
    </row>
    <row r="60" spans="1:12" x14ac:dyDescent="0.2">
      <c r="A60" s="350" t="s">
        <v>192</v>
      </c>
      <c r="B60" s="215">
        <v>1150</v>
      </c>
      <c r="C60" s="123"/>
      <c r="D60" s="124"/>
      <c r="E60" s="351"/>
      <c r="F60" s="352">
        <f>'Umrechnungsfaktoren GVE'!$B$8</f>
        <v>1</v>
      </c>
      <c r="G60" s="353">
        <f t="shared" si="11"/>
        <v>0</v>
      </c>
      <c r="H60" s="354">
        <f t="shared" si="12"/>
        <v>0</v>
      </c>
      <c r="I60" s="355">
        <f t="shared" si="13"/>
        <v>0</v>
      </c>
      <c r="J60" s="356">
        <f t="shared" si="14"/>
        <v>0</v>
      </c>
      <c r="K60" s="274"/>
      <c r="L60" s="141"/>
    </row>
    <row r="61" spans="1:12" x14ac:dyDescent="0.2">
      <c r="A61" s="357" t="s">
        <v>199</v>
      </c>
      <c r="B61" s="215"/>
      <c r="C61" s="358"/>
      <c r="D61" s="359"/>
      <c r="E61" s="351"/>
      <c r="F61" s="352"/>
      <c r="G61" s="353"/>
      <c r="H61" s="354"/>
      <c r="I61" s="355"/>
      <c r="J61" s="356"/>
      <c r="K61" s="274"/>
      <c r="L61" s="141"/>
    </row>
    <row r="62" spans="1:12" x14ac:dyDescent="0.2">
      <c r="A62" s="360" t="s">
        <v>196</v>
      </c>
      <c r="B62" s="215">
        <v>1123</v>
      </c>
      <c r="C62" s="123"/>
      <c r="D62" s="124"/>
      <c r="E62" s="351"/>
      <c r="F62" s="352">
        <f>'Umrechnungsfaktoren GVE'!$B$10</f>
        <v>0.6</v>
      </c>
      <c r="G62" s="353">
        <f t="shared" si="11"/>
        <v>0</v>
      </c>
      <c r="H62" s="354">
        <f t="shared" si="12"/>
        <v>0</v>
      </c>
      <c r="I62" s="355">
        <f t="shared" si="13"/>
        <v>0</v>
      </c>
      <c r="J62" s="356">
        <f t="shared" si="14"/>
        <v>0</v>
      </c>
      <c r="K62" s="274"/>
      <c r="L62" s="141"/>
    </row>
    <row r="63" spans="1:12" x14ac:dyDescent="0.2">
      <c r="A63" s="360" t="s">
        <v>196</v>
      </c>
      <c r="B63" s="215">
        <v>1123</v>
      </c>
      <c r="C63" s="123"/>
      <c r="D63" s="124"/>
      <c r="E63" s="351"/>
      <c r="F63" s="352">
        <f>'Umrechnungsfaktoren GVE'!$B$10</f>
        <v>0.6</v>
      </c>
      <c r="G63" s="353">
        <f t="shared" si="11"/>
        <v>0</v>
      </c>
      <c r="H63" s="354">
        <f t="shared" si="12"/>
        <v>0</v>
      </c>
      <c r="I63" s="355">
        <f t="shared" si="13"/>
        <v>0</v>
      </c>
      <c r="J63" s="356">
        <f t="shared" si="14"/>
        <v>0</v>
      </c>
      <c r="K63" s="274"/>
      <c r="L63" s="141"/>
    </row>
    <row r="64" spans="1:12" x14ac:dyDescent="0.2">
      <c r="A64" s="360" t="s">
        <v>195</v>
      </c>
      <c r="B64" s="215">
        <v>1124</v>
      </c>
      <c r="C64" s="123"/>
      <c r="D64" s="124"/>
      <c r="E64" s="351"/>
      <c r="F64" s="352">
        <f>'Umrechnungsfaktoren GVE'!$B$10</f>
        <v>0.6</v>
      </c>
      <c r="G64" s="353">
        <f t="shared" si="11"/>
        <v>0</v>
      </c>
      <c r="H64" s="354">
        <f t="shared" si="12"/>
        <v>0</v>
      </c>
      <c r="I64" s="355">
        <f t="shared" si="13"/>
        <v>0</v>
      </c>
      <c r="J64" s="356">
        <f t="shared" si="14"/>
        <v>0</v>
      </c>
      <c r="K64" s="274"/>
      <c r="L64" s="141"/>
    </row>
    <row r="65" spans="1:12" x14ac:dyDescent="0.2">
      <c r="A65" s="360" t="s">
        <v>195</v>
      </c>
      <c r="B65" s="215">
        <v>1124</v>
      </c>
      <c r="C65" s="123"/>
      <c r="D65" s="124"/>
      <c r="E65" s="351"/>
      <c r="F65" s="352">
        <f>'Umrechnungsfaktoren GVE'!$B$10</f>
        <v>0.6</v>
      </c>
      <c r="G65" s="353">
        <f t="shared" si="11"/>
        <v>0</v>
      </c>
      <c r="H65" s="354">
        <f t="shared" si="12"/>
        <v>0</v>
      </c>
      <c r="I65" s="355">
        <f t="shared" si="13"/>
        <v>0</v>
      </c>
      <c r="J65" s="356">
        <f t="shared" si="14"/>
        <v>0</v>
      </c>
      <c r="K65" s="274"/>
      <c r="L65" s="141"/>
    </row>
    <row r="66" spans="1:12" x14ac:dyDescent="0.2">
      <c r="A66" s="360" t="s">
        <v>197</v>
      </c>
      <c r="B66" s="215">
        <v>1128</v>
      </c>
      <c r="C66" s="407"/>
      <c r="D66" s="124"/>
      <c r="E66" s="351"/>
      <c r="F66" s="352">
        <f>'Umrechnungsfaktoren GVE'!$B$11</f>
        <v>0.4</v>
      </c>
      <c r="G66" s="361"/>
      <c r="H66" s="354">
        <f t="shared" si="12"/>
        <v>0</v>
      </c>
      <c r="I66" s="355">
        <f t="shared" si="13"/>
        <v>0</v>
      </c>
      <c r="J66" s="356">
        <f t="shared" si="14"/>
        <v>0</v>
      </c>
      <c r="K66" s="274"/>
      <c r="L66" s="141"/>
    </row>
    <row r="67" spans="1:12" x14ac:dyDescent="0.2">
      <c r="A67" s="360" t="s">
        <v>197</v>
      </c>
      <c r="B67" s="215">
        <v>1128</v>
      </c>
      <c r="C67" s="407"/>
      <c r="D67" s="124"/>
      <c r="E67" s="351"/>
      <c r="F67" s="352">
        <f>'Umrechnungsfaktoren GVE'!$B$11</f>
        <v>0.4</v>
      </c>
      <c r="G67" s="361"/>
      <c r="H67" s="354">
        <f t="shared" si="12"/>
        <v>0</v>
      </c>
      <c r="I67" s="355">
        <f t="shared" si="13"/>
        <v>0</v>
      </c>
      <c r="J67" s="356">
        <f t="shared" si="14"/>
        <v>0</v>
      </c>
      <c r="K67" s="274"/>
      <c r="L67" s="141"/>
    </row>
    <row r="68" spans="1:12" x14ac:dyDescent="0.2">
      <c r="A68" s="360" t="s">
        <v>198</v>
      </c>
      <c r="B68" s="215">
        <v>1129</v>
      </c>
      <c r="C68" s="407"/>
      <c r="D68" s="124"/>
      <c r="E68" s="351"/>
      <c r="F68" s="352">
        <f>'Umrechnungsfaktoren GVE'!$B$11</f>
        <v>0.4</v>
      </c>
      <c r="G68" s="361"/>
      <c r="H68" s="354">
        <f t="shared" si="12"/>
        <v>0</v>
      </c>
      <c r="I68" s="355">
        <f t="shared" si="13"/>
        <v>0</v>
      </c>
      <c r="J68" s="356">
        <f t="shared" si="14"/>
        <v>0</v>
      </c>
      <c r="K68" s="274"/>
      <c r="L68" s="141"/>
    </row>
    <row r="69" spans="1:12" x14ac:dyDescent="0.2">
      <c r="A69" s="360" t="s">
        <v>198</v>
      </c>
      <c r="B69" s="215">
        <v>1129</v>
      </c>
      <c r="C69" s="407"/>
      <c r="D69" s="124"/>
      <c r="E69" s="351"/>
      <c r="F69" s="352">
        <f>'Umrechnungsfaktoren GVE'!$B$11</f>
        <v>0.4</v>
      </c>
      <c r="G69" s="361"/>
      <c r="H69" s="354">
        <f t="shared" si="12"/>
        <v>0</v>
      </c>
      <c r="I69" s="355">
        <f t="shared" si="13"/>
        <v>0</v>
      </c>
      <c r="J69" s="356">
        <f t="shared" si="14"/>
        <v>0</v>
      </c>
      <c r="K69" s="274"/>
      <c r="L69" s="141"/>
    </row>
    <row r="70" spans="1:12" x14ac:dyDescent="0.2">
      <c r="A70" s="360" t="s">
        <v>227</v>
      </c>
      <c r="B70" s="215">
        <v>1133</v>
      </c>
      <c r="C70" s="407"/>
      <c r="D70" s="124"/>
      <c r="E70" s="351"/>
      <c r="F70" s="352">
        <f>'Umrechnungsfaktoren GVE'!$B$12</f>
        <v>0.33</v>
      </c>
      <c r="G70" s="361"/>
      <c r="H70" s="354">
        <f t="shared" si="12"/>
        <v>0</v>
      </c>
      <c r="I70" s="355">
        <f t="shared" si="13"/>
        <v>0</v>
      </c>
      <c r="J70" s="356">
        <f t="shared" si="14"/>
        <v>0</v>
      </c>
      <c r="K70" s="274"/>
      <c r="L70" s="141"/>
    </row>
    <row r="71" spans="1:12" x14ac:dyDescent="0.2">
      <c r="A71" s="360" t="s">
        <v>227</v>
      </c>
      <c r="B71" s="215">
        <v>1133</v>
      </c>
      <c r="C71" s="407"/>
      <c r="D71" s="124"/>
      <c r="E71" s="351"/>
      <c r="F71" s="352">
        <f>'Umrechnungsfaktoren GVE'!$B$12</f>
        <v>0.33</v>
      </c>
      <c r="G71" s="361"/>
      <c r="H71" s="354">
        <f t="shared" si="12"/>
        <v>0</v>
      </c>
      <c r="I71" s="355">
        <f t="shared" si="13"/>
        <v>0</v>
      </c>
      <c r="J71" s="356">
        <f t="shared" si="14"/>
        <v>0</v>
      </c>
      <c r="K71" s="274"/>
      <c r="L71" s="141"/>
    </row>
    <row r="72" spans="1:12" x14ac:dyDescent="0.2">
      <c r="A72" s="360" t="s">
        <v>228</v>
      </c>
      <c r="B72" s="215">
        <v>1134</v>
      </c>
      <c r="C72" s="407"/>
      <c r="D72" s="124"/>
      <c r="E72" s="351"/>
      <c r="F72" s="352">
        <f>'Umrechnungsfaktoren GVE'!$B$12</f>
        <v>0.33</v>
      </c>
      <c r="G72" s="361"/>
      <c r="H72" s="354">
        <f t="shared" si="12"/>
        <v>0</v>
      </c>
      <c r="I72" s="355">
        <f t="shared" si="13"/>
        <v>0</v>
      </c>
      <c r="J72" s="356">
        <f t="shared" si="14"/>
        <v>0</v>
      </c>
      <c r="K72" s="274"/>
      <c r="L72" s="141"/>
    </row>
    <row r="73" spans="1:12" x14ac:dyDescent="0.2">
      <c r="A73" s="360" t="s">
        <v>228</v>
      </c>
      <c r="B73" s="215">
        <v>1134</v>
      </c>
      <c r="C73" s="407"/>
      <c r="D73" s="124"/>
      <c r="E73" s="351"/>
      <c r="F73" s="352">
        <f>'Umrechnungsfaktoren GVE'!$B$12</f>
        <v>0.33</v>
      </c>
      <c r="G73" s="361"/>
      <c r="H73" s="354">
        <f t="shared" si="12"/>
        <v>0</v>
      </c>
      <c r="I73" s="355">
        <f t="shared" si="13"/>
        <v>0</v>
      </c>
      <c r="J73" s="356">
        <f t="shared" si="14"/>
        <v>0</v>
      </c>
      <c r="K73" s="274"/>
      <c r="L73" s="141"/>
    </row>
    <row r="74" spans="1:12" x14ac:dyDescent="0.2">
      <c r="A74" s="360" t="s">
        <v>229</v>
      </c>
      <c r="B74" s="215">
        <v>1138</v>
      </c>
      <c r="C74" s="407"/>
      <c r="D74" s="124"/>
      <c r="E74" s="351"/>
      <c r="F74" s="352">
        <f>'Umrechnungsfaktoren GVE'!$B$13</f>
        <v>0.13</v>
      </c>
      <c r="G74" s="361"/>
      <c r="H74" s="354">
        <f t="shared" si="12"/>
        <v>0</v>
      </c>
      <c r="I74" s="355">
        <f t="shared" si="13"/>
        <v>0</v>
      </c>
      <c r="J74" s="356">
        <f t="shared" si="14"/>
        <v>0</v>
      </c>
      <c r="K74" s="274"/>
      <c r="L74" s="141"/>
    </row>
    <row r="75" spans="1:12" x14ac:dyDescent="0.2">
      <c r="A75" s="360" t="s">
        <v>229</v>
      </c>
      <c r="B75" s="215">
        <v>1138</v>
      </c>
      <c r="C75" s="407"/>
      <c r="D75" s="124"/>
      <c r="E75" s="351"/>
      <c r="F75" s="352">
        <f>'Umrechnungsfaktoren GVE'!$B$13</f>
        <v>0.13</v>
      </c>
      <c r="G75" s="361"/>
      <c r="H75" s="354">
        <f t="shared" si="12"/>
        <v>0</v>
      </c>
      <c r="I75" s="355">
        <f t="shared" si="13"/>
        <v>0</v>
      </c>
      <c r="J75" s="356">
        <f t="shared" si="14"/>
        <v>0</v>
      </c>
      <c r="K75" s="274"/>
      <c r="L75" s="141"/>
    </row>
    <row r="76" spans="1:12" x14ac:dyDescent="0.2">
      <c r="A76" s="360" t="s">
        <v>230</v>
      </c>
      <c r="B76" s="215">
        <v>1139</v>
      </c>
      <c r="C76" s="407"/>
      <c r="D76" s="124"/>
      <c r="E76" s="351"/>
      <c r="F76" s="352">
        <f>'Umrechnungsfaktoren GVE'!$B$13</f>
        <v>0.13</v>
      </c>
      <c r="G76" s="361"/>
      <c r="H76" s="354">
        <f t="shared" si="12"/>
        <v>0</v>
      </c>
      <c r="I76" s="355">
        <f t="shared" si="13"/>
        <v>0</v>
      </c>
      <c r="J76" s="356">
        <f t="shared" si="14"/>
        <v>0</v>
      </c>
      <c r="K76" s="274"/>
      <c r="L76" s="141"/>
    </row>
    <row r="77" spans="1:12" x14ac:dyDescent="0.2">
      <c r="A77" s="360" t="s">
        <v>230</v>
      </c>
      <c r="B77" s="215">
        <v>1139</v>
      </c>
      <c r="C77" s="407"/>
      <c r="D77" s="124"/>
      <c r="E77" s="351"/>
      <c r="F77" s="352">
        <f>'Umrechnungsfaktoren GVE'!$B$13</f>
        <v>0.13</v>
      </c>
      <c r="G77" s="361"/>
      <c r="H77" s="354">
        <f t="shared" si="12"/>
        <v>0</v>
      </c>
      <c r="I77" s="355">
        <f t="shared" si="13"/>
        <v>0</v>
      </c>
      <c r="J77" s="356">
        <f t="shared" si="14"/>
        <v>0</v>
      </c>
      <c r="K77" s="274"/>
      <c r="L77" s="141"/>
    </row>
    <row r="78" spans="1:12" x14ac:dyDescent="0.2">
      <c r="A78" s="362"/>
      <c r="B78" s="215"/>
      <c r="C78" s="363"/>
      <c r="D78" s="364"/>
      <c r="E78" s="216"/>
      <c r="F78" s="217"/>
      <c r="G78" s="365"/>
      <c r="H78" s="366"/>
      <c r="I78" s="367"/>
      <c r="J78" s="356"/>
      <c r="K78" s="274"/>
      <c r="L78" s="141"/>
    </row>
    <row r="79" spans="1:12" ht="15" x14ac:dyDescent="0.2">
      <c r="A79" s="368" t="s">
        <v>8</v>
      </c>
      <c r="B79" s="215"/>
      <c r="C79" s="369"/>
      <c r="D79" s="370"/>
      <c r="E79" s="371"/>
      <c r="F79" s="372"/>
      <c r="G79" s="373"/>
      <c r="H79" s="366">
        <f t="shared" si="12"/>
        <v>0</v>
      </c>
      <c r="I79" s="367">
        <f t="shared" si="13"/>
        <v>0</v>
      </c>
      <c r="J79" s="356"/>
      <c r="K79" s="274"/>
      <c r="L79" s="141"/>
    </row>
    <row r="80" spans="1:12" x14ac:dyDescent="0.2">
      <c r="A80" s="226" t="s">
        <v>190</v>
      </c>
      <c r="B80" s="215">
        <v>1211</v>
      </c>
      <c r="C80" s="134"/>
      <c r="D80" s="135"/>
      <c r="E80" s="216"/>
      <c r="F80" s="217">
        <f>+'Umrechnungsfaktoren GVE'!B18</f>
        <v>1</v>
      </c>
      <c r="G80" s="374">
        <f t="shared" ref="G80:G104" si="15">+C80*F80</f>
        <v>0</v>
      </c>
      <c r="H80" s="366">
        <f t="shared" si="12"/>
        <v>0</v>
      </c>
      <c r="I80" s="355">
        <f t="shared" si="13"/>
        <v>0</v>
      </c>
      <c r="J80" s="356">
        <f t="shared" ref="J80:J104" si="16">H80*I80/100</f>
        <v>0</v>
      </c>
      <c r="K80" s="274"/>
      <c r="L80" s="141"/>
    </row>
    <row r="81" spans="1:12" x14ac:dyDescent="0.2">
      <c r="A81" s="226" t="s">
        <v>190</v>
      </c>
      <c r="B81" s="215">
        <v>1211</v>
      </c>
      <c r="C81" s="134"/>
      <c r="D81" s="135"/>
      <c r="E81" s="216"/>
      <c r="F81" s="217">
        <f>F80</f>
        <v>1</v>
      </c>
      <c r="G81" s="374">
        <f t="shared" si="15"/>
        <v>0</v>
      </c>
      <c r="H81" s="354">
        <f t="shared" si="12"/>
        <v>0</v>
      </c>
      <c r="I81" s="355">
        <f t="shared" si="13"/>
        <v>0</v>
      </c>
      <c r="J81" s="356">
        <f t="shared" si="16"/>
        <v>0</v>
      </c>
      <c r="K81" s="274"/>
      <c r="L81" s="141"/>
    </row>
    <row r="82" spans="1:12" ht="25.5" x14ac:dyDescent="0.2">
      <c r="A82" s="226" t="s">
        <v>10</v>
      </c>
      <c r="B82" s="215">
        <v>1212</v>
      </c>
      <c r="C82" s="134"/>
      <c r="D82" s="135"/>
      <c r="E82" s="216"/>
      <c r="F82" s="217">
        <f>+'Umrechnungsfaktoren GVE'!B19</f>
        <v>0</v>
      </c>
      <c r="G82" s="374">
        <f t="shared" si="15"/>
        <v>0</v>
      </c>
      <c r="H82" s="354">
        <f t="shared" si="12"/>
        <v>0</v>
      </c>
      <c r="I82" s="355">
        <f t="shared" si="13"/>
        <v>0</v>
      </c>
      <c r="J82" s="356">
        <f t="shared" si="16"/>
        <v>0</v>
      </c>
      <c r="K82" s="274"/>
      <c r="L82" s="141"/>
    </row>
    <row r="83" spans="1:12" ht="25.5" x14ac:dyDescent="0.2">
      <c r="A83" s="226" t="s">
        <v>10</v>
      </c>
      <c r="B83" s="215">
        <v>1212</v>
      </c>
      <c r="C83" s="134"/>
      <c r="D83" s="135"/>
      <c r="E83" s="216"/>
      <c r="F83" s="217">
        <f>F82</f>
        <v>0</v>
      </c>
      <c r="G83" s="374">
        <f t="shared" si="15"/>
        <v>0</v>
      </c>
      <c r="H83" s="354">
        <f t="shared" si="12"/>
        <v>0</v>
      </c>
      <c r="I83" s="355">
        <f t="shared" si="13"/>
        <v>0</v>
      </c>
      <c r="J83" s="356">
        <f t="shared" si="16"/>
        <v>0</v>
      </c>
      <c r="K83" s="274"/>
      <c r="L83" s="141"/>
    </row>
    <row r="84" spans="1:12" x14ac:dyDescent="0.2">
      <c r="A84" s="226" t="s">
        <v>231</v>
      </c>
      <c r="B84" s="215">
        <v>1215</v>
      </c>
      <c r="C84" s="134"/>
      <c r="D84" s="135"/>
      <c r="E84" s="216"/>
      <c r="F84" s="217">
        <f>+'Umrechnungsfaktoren GVE'!B20</f>
        <v>0.7</v>
      </c>
      <c r="G84" s="374">
        <f t="shared" si="15"/>
        <v>0</v>
      </c>
      <c r="H84" s="354">
        <f t="shared" si="12"/>
        <v>0</v>
      </c>
      <c r="I84" s="355">
        <f t="shared" si="13"/>
        <v>0</v>
      </c>
      <c r="J84" s="356">
        <f t="shared" si="16"/>
        <v>0</v>
      </c>
      <c r="K84" s="274"/>
      <c r="L84" s="141"/>
    </row>
    <row r="85" spans="1:12" x14ac:dyDescent="0.2">
      <c r="A85" s="226" t="s">
        <v>231</v>
      </c>
      <c r="B85" s="215">
        <v>1215</v>
      </c>
      <c r="C85" s="134"/>
      <c r="D85" s="135"/>
      <c r="E85" s="216"/>
      <c r="F85" s="217">
        <f>F84</f>
        <v>0.7</v>
      </c>
      <c r="G85" s="374">
        <f t="shared" si="15"/>
        <v>0</v>
      </c>
      <c r="H85" s="354">
        <f t="shared" si="12"/>
        <v>0</v>
      </c>
      <c r="I85" s="355">
        <f t="shared" si="13"/>
        <v>0</v>
      </c>
      <c r="J85" s="356">
        <f t="shared" si="16"/>
        <v>0</v>
      </c>
      <c r="K85" s="274"/>
      <c r="L85" s="141"/>
    </row>
    <row r="86" spans="1:12" x14ac:dyDescent="0.2">
      <c r="A86" s="226" t="s">
        <v>232</v>
      </c>
      <c r="B86" s="215">
        <v>1221</v>
      </c>
      <c r="C86" s="134"/>
      <c r="D86" s="135"/>
      <c r="E86" s="216"/>
      <c r="F86" s="217">
        <f>+'Umrechnungsfaktoren GVE'!B21</f>
        <v>0.5</v>
      </c>
      <c r="G86" s="374">
        <f t="shared" si="15"/>
        <v>0</v>
      </c>
      <c r="H86" s="354">
        <f t="shared" si="12"/>
        <v>0</v>
      </c>
      <c r="I86" s="355">
        <f t="shared" si="13"/>
        <v>0</v>
      </c>
      <c r="J86" s="356">
        <f t="shared" si="16"/>
        <v>0</v>
      </c>
      <c r="K86" s="274"/>
      <c r="L86" s="141"/>
    </row>
    <row r="87" spans="1:12" ht="15" thickBot="1" x14ac:dyDescent="0.25">
      <c r="A87" s="375" t="s">
        <v>232</v>
      </c>
      <c r="B87" s="376">
        <v>1221</v>
      </c>
      <c r="C87" s="408"/>
      <c r="D87" s="409"/>
      <c r="E87" s="377"/>
      <c r="F87" s="378">
        <f>F86</f>
        <v>0.5</v>
      </c>
      <c r="G87" s="379">
        <f t="shared" si="15"/>
        <v>0</v>
      </c>
      <c r="H87" s="380">
        <f t="shared" si="12"/>
        <v>0</v>
      </c>
      <c r="I87" s="381">
        <f t="shared" si="13"/>
        <v>0</v>
      </c>
      <c r="J87" s="382">
        <f t="shared" si="16"/>
        <v>0</v>
      </c>
      <c r="K87" s="274"/>
      <c r="L87" s="141"/>
    </row>
    <row r="88" spans="1:12" x14ac:dyDescent="0.2">
      <c r="A88" s="383"/>
      <c r="B88" s="316"/>
      <c r="C88" s="240"/>
      <c r="D88" s="240"/>
      <c r="E88" s="240"/>
      <c r="F88" s="242"/>
      <c r="G88" s="284"/>
      <c r="H88" s="384"/>
      <c r="I88" s="384"/>
      <c r="J88" s="384"/>
      <c r="K88" s="274"/>
      <c r="L88" s="141"/>
    </row>
    <row r="89" spans="1:12" x14ac:dyDescent="0.2">
      <c r="A89" s="383"/>
      <c r="B89" s="316"/>
      <c r="C89" s="240"/>
      <c r="D89" s="240"/>
      <c r="E89" s="240"/>
      <c r="F89" s="242"/>
      <c r="G89" s="284"/>
      <c r="H89" s="384"/>
      <c r="I89" s="384"/>
      <c r="J89" s="384"/>
      <c r="K89" s="274"/>
      <c r="L89" s="141"/>
    </row>
    <row r="90" spans="1:12" ht="15" x14ac:dyDescent="0.25">
      <c r="A90" s="385" t="s">
        <v>160</v>
      </c>
      <c r="B90" s="316"/>
      <c r="C90" s="240"/>
      <c r="D90" s="240"/>
      <c r="E90" s="240"/>
      <c r="F90" s="242"/>
      <c r="G90" s="284"/>
      <c r="H90" s="384"/>
      <c r="I90" s="384"/>
      <c r="J90" s="384"/>
      <c r="K90" s="274"/>
      <c r="L90" s="141"/>
    </row>
    <row r="91" spans="1:12" ht="15" thickBot="1" x14ac:dyDescent="0.25">
      <c r="A91" s="383"/>
      <c r="B91" s="316"/>
      <c r="C91" s="240"/>
      <c r="D91" s="240"/>
      <c r="E91" s="240"/>
      <c r="F91" s="242"/>
      <c r="G91" s="284"/>
      <c r="H91" s="384"/>
      <c r="I91" s="384"/>
      <c r="J91" s="384"/>
      <c r="K91" s="274"/>
      <c r="L91" s="141"/>
    </row>
    <row r="92" spans="1:12" ht="15" thickBot="1" x14ac:dyDescent="0.25">
      <c r="A92" s="383"/>
      <c r="B92" s="294" t="s">
        <v>64</v>
      </c>
      <c r="C92" s="247" t="s">
        <v>65</v>
      </c>
      <c r="D92" s="248" t="s">
        <v>66</v>
      </c>
      <c r="E92" s="165" t="s">
        <v>184</v>
      </c>
      <c r="F92" s="249" t="s">
        <v>67</v>
      </c>
      <c r="G92" s="278" t="s">
        <v>68</v>
      </c>
      <c r="H92" s="295" t="s">
        <v>68</v>
      </c>
      <c r="I92" s="296" t="s">
        <v>69</v>
      </c>
      <c r="J92" s="297" t="s">
        <v>36</v>
      </c>
      <c r="K92" s="274"/>
      <c r="L92" s="141"/>
    </row>
    <row r="93" spans="1:12" ht="15" hidden="1" thickBot="1" x14ac:dyDescent="0.25">
      <c r="A93" s="274"/>
      <c r="B93" s="298" t="s">
        <v>59</v>
      </c>
      <c r="C93" s="299"/>
      <c r="D93" s="145"/>
      <c r="E93" s="299"/>
      <c r="F93" s="300" t="s">
        <v>60</v>
      </c>
      <c r="G93" s="301"/>
      <c r="H93" s="301"/>
      <c r="I93" s="301"/>
      <c r="J93" s="302"/>
      <c r="K93" s="274"/>
      <c r="L93" s="141"/>
    </row>
    <row r="94" spans="1:12" ht="15" hidden="1" thickBot="1" x14ac:dyDescent="0.25">
      <c r="A94" s="142"/>
      <c r="B94" s="303"/>
      <c r="C94" s="304" t="s">
        <v>61</v>
      </c>
      <c r="D94" s="155"/>
      <c r="E94" s="305"/>
      <c r="F94" s="306"/>
      <c r="G94" s="307"/>
      <c r="H94" s="308"/>
      <c r="I94" s="309" t="s">
        <v>86</v>
      </c>
      <c r="J94" s="310"/>
      <c r="K94" s="274"/>
      <c r="L94" s="141"/>
    </row>
    <row r="95" spans="1:12" ht="15" hidden="1" thickBot="1" x14ac:dyDescent="0.25">
      <c r="A95" s="142"/>
      <c r="B95" s="311"/>
      <c r="C95" s="312"/>
      <c r="D95" s="313"/>
      <c r="E95" s="312"/>
      <c r="F95" s="314"/>
      <c r="G95" s="284"/>
      <c r="H95" s="315"/>
      <c r="I95" s="316" t="s">
        <v>63</v>
      </c>
      <c r="J95" s="317"/>
      <c r="K95" s="274"/>
      <c r="L95" s="141"/>
    </row>
    <row r="96" spans="1:12" ht="15" hidden="1" thickBot="1" x14ac:dyDescent="0.25">
      <c r="A96" s="142"/>
      <c r="B96" s="311" t="s">
        <v>64</v>
      </c>
      <c r="C96" s="312" t="s">
        <v>65</v>
      </c>
      <c r="D96" s="313" t="s">
        <v>66</v>
      </c>
      <c r="E96" s="312"/>
      <c r="F96" s="314" t="s">
        <v>67</v>
      </c>
      <c r="G96" s="284" t="s">
        <v>68</v>
      </c>
      <c r="H96" s="318" t="s">
        <v>68</v>
      </c>
      <c r="I96" s="316" t="s">
        <v>69</v>
      </c>
      <c r="J96" s="317" t="s">
        <v>70</v>
      </c>
      <c r="K96" s="274"/>
      <c r="L96" s="141"/>
    </row>
    <row r="97" spans="1:12" ht="26.25" hidden="1" thickBot="1" x14ac:dyDescent="0.25">
      <c r="A97" s="142"/>
      <c r="B97" s="319"/>
      <c r="C97" s="320" t="s">
        <v>71</v>
      </c>
      <c r="D97" s="321" t="s">
        <v>72</v>
      </c>
      <c r="E97" s="169"/>
      <c r="F97" s="322" t="s">
        <v>73</v>
      </c>
      <c r="G97" s="169" t="s">
        <v>74</v>
      </c>
      <c r="H97" s="323"/>
      <c r="I97" s="324" t="s">
        <v>72</v>
      </c>
      <c r="J97" s="325" t="s">
        <v>75</v>
      </c>
      <c r="K97" s="274"/>
      <c r="L97" s="141"/>
    </row>
    <row r="98" spans="1:12" ht="15" hidden="1" thickBot="1" x14ac:dyDescent="0.25">
      <c r="A98" s="142"/>
      <c r="B98" s="303">
        <v>1</v>
      </c>
      <c r="C98" s="326">
        <v>2</v>
      </c>
      <c r="D98" s="327">
        <v>3</v>
      </c>
      <c r="E98" s="326"/>
      <c r="F98" s="328">
        <v>4</v>
      </c>
      <c r="G98" s="327">
        <v>5</v>
      </c>
      <c r="H98" s="329">
        <v>6</v>
      </c>
      <c r="I98" s="330">
        <v>7</v>
      </c>
      <c r="J98" s="303">
        <v>8</v>
      </c>
      <c r="K98" s="274"/>
      <c r="L98" s="141"/>
    </row>
    <row r="99" spans="1:12" ht="15" hidden="1" thickBot="1" x14ac:dyDescent="0.25">
      <c r="A99" s="142"/>
      <c r="B99" s="331"/>
      <c r="C99" s="332"/>
      <c r="D99" s="333"/>
      <c r="E99" s="284"/>
      <c r="F99" s="314"/>
      <c r="G99" s="333" t="s">
        <v>77</v>
      </c>
      <c r="H99" s="334" t="s">
        <v>78</v>
      </c>
      <c r="I99" s="335" t="s">
        <v>79</v>
      </c>
      <c r="J99" s="336" t="s">
        <v>80</v>
      </c>
      <c r="K99" s="274"/>
      <c r="L99" s="141"/>
    </row>
    <row r="100" spans="1:12" ht="15" hidden="1" thickBot="1" x14ac:dyDescent="0.25">
      <c r="A100" s="142"/>
      <c r="B100" s="331"/>
      <c r="C100" s="332"/>
      <c r="D100" s="333"/>
      <c r="E100" s="284"/>
      <c r="F100" s="314"/>
      <c r="G100" s="333"/>
      <c r="H100" s="334" t="s">
        <v>81</v>
      </c>
      <c r="I100" s="335" t="s">
        <v>82</v>
      </c>
      <c r="J100" s="331"/>
      <c r="K100" s="274"/>
      <c r="L100" s="141"/>
    </row>
    <row r="101" spans="1:12" x14ac:dyDescent="0.2">
      <c r="A101" s="386" t="s">
        <v>11</v>
      </c>
      <c r="B101" s="387">
        <v>1231</v>
      </c>
      <c r="C101" s="410"/>
      <c r="D101" s="411"/>
      <c r="E101" s="388"/>
      <c r="F101" s="389">
        <f>+'Umrechnungsfaktoren GVE'!B22</f>
        <v>0.4</v>
      </c>
      <c r="G101" s="390">
        <f t="shared" si="15"/>
        <v>0</v>
      </c>
      <c r="H101" s="391">
        <f t="shared" ref="H101:H106" si="17">IF(D101&lt;K_DAU1,0,C101*F101)</f>
        <v>0</v>
      </c>
      <c r="I101" s="392">
        <f t="shared" ref="I101:I106" si="18">IF(D101&gt;K_DAU2,K_DAU2,D101)</f>
        <v>0</v>
      </c>
      <c r="J101" s="393">
        <f t="shared" si="16"/>
        <v>0</v>
      </c>
      <c r="K101" s="274"/>
      <c r="L101" s="141"/>
    </row>
    <row r="102" spans="1:12" x14ac:dyDescent="0.2">
      <c r="A102" s="226" t="s">
        <v>11</v>
      </c>
      <c r="B102" s="215">
        <v>1231</v>
      </c>
      <c r="C102" s="412"/>
      <c r="D102" s="135"/>
      <c r="E102" s="216"/>
      <c r="F102" s="217">
        <f>F101</f>
        <v>0.4</v>
      </c>
      <c r="G102" s="374">
        <f t="shared" si="15"/>
        <v>0</v>
      </c>
      <c r="H102" s="354">
        <f t="shared" si="17"/>
        <v>0</v>
      </c>
      <c r="I102" s="355">
        <f t="shared" si="18"/>
        <v>0</v>
      </c>
      <c r="J102" s="356">
        <f t="shared" si="16"/>
        <v>0</v>
      </c>
      <c r="K102" s="274"/>
      <c r="L102" s="141"/>
    </row>
    <row r="103" spans="1:12" x14ac:dyDescent="0.2">
      <c r="A103" s="394" t="s">
        <v>103</v>
      </c>
      <c r="B103" s="215">
        <v>1234</v>
      </c>
      <c r="C103" s="412"/>
      <c r="D103" s="135"/>
      <c r="E103" s="216"/>
      <c r="F103" s="217">
        <f>+'Umrechnungsfaktoren GVE'!B23</f>
        <v>0.25</v>
      </c>
      <c r="G103" s="374">
        <f t="shared" si="15"/>
        <v>0</v>
      </c>
      <c r="H103" s="354">
        <f t="shared" si="17"/>
        <v>0</v>
      </c>
      <c r="I103" s="355">
        <f t="shared" si="18"/>
        <v>0</v>
      </c>
      <c r="J103" s="356">
        <f t="shared" si="16"/>
        <v>0</v>
      </c>
      <c r="K103" s="274"/>
      <c r="L103" s="141"/>
    </row>
    <row r="104" spans="1:12" x14ac:dyDescent="0.2">
      <c r="A104" s="394" t="s">
        <v>103</v>
      </c>
      <c r="B104" s="395">
        <v>1234</v>
      </c>
      <c r="C104" s="134"/>
      <c r="D104" s="135"/>
      <c r="E104" s="216"/>
      <c r="F104" s="217">
        <f>F103</f>
        <v>0.25</v>
      </c>
      <c r="G104" s="374">
        <f t="shared" si="15"/>
        <v>0</v>
      </c>
      <c r="H104" s="354">
        <f t="shared" si="17"/>
        <v>0</v>
      </c>
      <c r="I104" s="355">
        <f t="shared" si="18"/>
        <v>0</v>
      </c>
      <c r="J104" s="356">
        <f t="shared" si="16"/>
        <v>0</v>
      </c>
      <c r="K104" s="274"/>
      <c r="L104" s="141"/>
    </row>
    <row r="105" spans="1:12" x14ac:dyDescent="0.2">
      <c r="A105" s="226" t="s">
        <v>102</v>
      </c>
      <c r="B105" s="215">
        <v>1237</v>
      </c>
      <c r="C105" s="412"/>
      <c r="D105" s="135"/>
      <c r="E105" s="216"/>
      <c r="F105" s="217">
        <f>F103</f>
        <v>0.25</v>
      </c>
      <c r="G105" s="374">
        <f>+C105*F105</f>
        <v>0</v>
      </c>
      <c r="H105" s="354">
        <f t="shared" si="17"/>
        <v>0</v>
      </c>
      <c r="I105" s="355">
        <f t="shared" si="18"/>
        <v>0</v>
      </c>
      <c r="J105" s="356">
        <f>H105*I105/100</f>
        <v>0</v>
      </c>
      <c r="K105" s="274"/>
      <c r="L105" s="141"/>
    </row>
    <row r="106" spans="1:12" x14ac:dyDescent="0.2">
      <c r="A106" s="394" t="s">
        <v>102</v>
      </c>
      <c r="B106" s="395">
        <v>1237</v>
      </c>
      <c r="C106" s="134"/>
      <c r="D106" s="135"/>
      <c r="E106" s="216"/>
      <c r="F106" s="217">
        <f>F103</f>
        <v>0.25</v>
      </c>
      <c r="G106" s="374">
        <f>+C106*F106</f>
        <v>0</v>
      </c>
      <c r="H106" s="354">
        <f t="shared" si="17"/>
        <v>0</v>
      </c>
      <c r="I106" s="355">
        <f t="shared" si="18"/>
        <v>0</v>
      </c>
      <c r="J106" s="356">
        <f>H106*I106/100</f>
        <v>0</v>
      </c>
      <c r="K106" s="274"/>
      <c r="L106" s="141"/>
    </row>
    <row r="107" spans="1:12" x14ac:dyDescent="0.2">
      <c r="A107" s="394"/>
      <c r="B107" s="395"/>
      <c r="C107" s="342"/>
      <c r="D107" s="364"/>
      <c r="E107" s="216"/>
      <c r="F107" s="217"/>
      <c r="G107" s="374"/>
      <c r="H107" s="354"/>
      <c r="I107" s="355"/>
      <c r="J107" s="356"/>
      <c r="K107" s="274"/>
      <c r="L107" s="141"/>
    </row>
    <row r="108" spans="1:12" x14ac:dyDescent="0.2">
      <c r="A108" s="368" t="s">
        <v>19</v>
      </c>
      <c r="B108" s="215"/>
      <c r="C108" s="396"/>
      <c r="D108" s="364"/>
      <c r="E108" s="216"/>
      <c r="F108" s="217"/>
      <c r="G108" s="374"/>
      <c r="H108" s="354"/>
      <c r="I108" s="355"/>
      <c r="J108" s="356"/>
      <c r="K108" s="274"/>
      <c r="L108" s="141"/>
    </row>
    <row r="109" spans="1:12" x14ac:dyDescent="0.2">
      <c r="A109" s="397" t="s">
        <v>149</v>
      </c>
      <c r="B109" s="215">
        <v>1463</v>
      </c>
      <c r="C109" s="412"/>
      <c r="D109" s="135"/>
      <c r="E109" s="216"/>
      <c r="F109" s="217">
        <f>+'Umrechnungsfaktoren GVE'!E14</f>
        <v>0.17</v>
      </c>
      <c r="G109" s="374">
        <f t="shared" ref="G109:G116" si="19">+C109*F109</f>
        <v>0</v>
      </c>
      <c r="H109" s="398">
        <f t="shared" ref="H109:H116" si="20">IF(D109&lt;K_DAU1,0,C109*F109)</f>
        <v>0</v>
      </c>
      <c r="I109" s="399">
        <f t="shared" ref="I109:I116" si="21">IF(D109&gt;K_DAU2,K_DAU2,D109)</f>
        <v>0</v>
      </c>
      <c r="J109" s="400">
        <f t="shared" ref="J109:J116" si="22">H109*I109/100</f>
        <v>0</v>
      </c>
      <c r="K109" s="274"/>
      <c r="L109" s="141"/>
    </row>
    <row r="110" spans="1:12" x14ac:dyDescent="0.2">
      <c r="A110" s="397" t="s">
        <v>149</v>
      </c>
      <c r="B110" s="215">
        <v>1463</v>
      </c>
      <c r="C110" s="413"/>
      <c r="D110" s="137"/>
      <c r="E110" s="222"/>
      <c r="F110" s="217">
        <f>F109</f>
        <v>0.17</v>
      </c>
      <c r="G110" s="374">
        <f t="shared" si="19"/>
        <v>0</v>
      </c>
      <c r="H110" s="354">
        <f t="shared" si="20"/>
        <v>0</v>
      </c>
      <c r="I110" s="355">
        <f t="shared" si="21"/>
        <v>0</v>
      </c>
      <c r="J110" s="356">
        <f t="shared" si="22"/>
        <v>0</v>
      </c>
      <c r="K110" s="274"/>
      <c r="L110" s="141"/>
    </row>
    <row r="111" spans="1:12" x14ac:dyDescent="0.2">
      <c r="A111" s="394" t="s">
        <v>22</v>
      </c>
      <c r="B111" s="215">
        <v>1465</v>
      </c>
      <c r="C111" s="413"/>
      <c r="D111" s="137"/>
      <c r="E111" s="222"/>
      <c r="F111" s="217">
        <f>+'Umrechnungsfaktoren GVE'!E15</f>
        <v>0.17</v>
      </c>
      <c r="G111" s="365">
        <f t="shared" si="19"/>
        <v>0</v>
      </c>
      <c r="H111" s="354">
        <f t="shared" si="20"/>
        <v>0</v>
      </c>
      <c r="I111" s="355">
        <f t="shared" si="21"/>
        <v>0</v>
      </c>
      <c r="J111" s="356">
        <f t="shared" si="22"/>
        <v>0</v>
      </c>
      <c r="K111" s="274"/>
      <c r="L111" s="141"/>
    </row>
    <row r="112" spans="1:12" x14ac:dyDescent="0.2">
      <c r="A112" s="394" t="s">
        <v>22</v>
      </c>
      <c r="B112" s="215">
        <v>1465</v>
      </c>
      <c r="C112" s="413"/>
      <c r="D112" s="137"/>
      <c r="E112" s="222"/>
      <c r="F112" s="217">
        <f>F111</f>
        <v>0.17</v>
      </c>
      <c r="G112" s="374">
        <f t="shared" si="19"/>
        <v>0</v>
      </c>
      <c r="H112" s="354">
        <f t="shared" si="20"/>
        <v>0</v>
      </c>
      <c r="I112" s="355">
        <f t="shared" si="21"/>
        <v>0</v>
      </c>
      <c r="J112" s="356">
        <f t="shared" si="22"/>
        <v>0</v>
      </c>
      <c r="K112" s="274"/>
      <c r="L112" s="141"/>
    </row>
    <row r="113" spans="1:12" ht="25.5" x14ac:dyDescent="0.2">
      <c r="A113" s="226" t="s">
        <v>23</v>
      </c>
      <c r="B113" s="215">
        <v>1467</v>
      </c>
      <c r="C113" s="413"/>
      <c r="D113" s="137"/>
      <c r="E113" s="222"/>
      <c r="F113" s="217">
        <f>+'Umrechnungsfaktoren GVE'!E16</f>
        <v>0</v>
      </c>
      <c r="G113" s="365">
        <f t="shared" si="19"/>
        <v>0</v>
      </c>
      <c r="H113" s="354">
        <f t="shared" si="20"/>
        <v>0</v>
      </c>
      <c r="I113" s="355">
        <f t="shared" si="21"/>
        <v>0</v>
      </c>
      <c r="J113" s="356">
        <f t="shared" si="22"/>
        <v>0</v>
      </c>
      <c r="K113" s="274"/>
      <c r="L113" s="141"/>
    </row>
    <row r="114" spans="1:12" ht="25.5" x14ac:dyDescent="0.2">
      <c r="A114" s="226" t="s">
        <v>23</v>
      </c>
      <c r="B114" s="215">
        <v>1467</v>
      </c>
      <c r="C114" s="412"/>
      <c r="D114" s="135"/>
      <c r="E114" s="216"/>
      <c r="F114" s="217">
        <f>F113</f>
        <v>0</v>
      </c>
      <c r="G114" s="374">
        <f t="shared" si="19"/>
        <v>0</v>
      </c>
      <c r="H114" s="354">
        <f t="shared" si="20"/>
        <v>0</v>
      </c>
      <c r="I114" s="355">
        <f t="shared" si="21"/>
        <v>0</v>
      </c>
      <c r="J114" s="356">
        <f t="shared" si="22"/>
        <v>0</v>
      </c>
      <c r="K114" s="274"/>
      <c r="L114" s="141"/>
    </row>
    <row r="115" spans="1:12" x14ac:dyDescent="0.2">
      <c r="A115" s="224" t="s">
        <v>201</v>
      </c>
      <c r="B115" s="215">
        <v>1471</v>
      </c>
      <c r="C115" s="412"/>
      <c r="D115" s="135"/>
      <c r="E115" s="216"/>
      <c r="F115" s="217">
        <f>+'Umrechnungsfaktoren GVE'!E17</f>
        <v>8.5000000000000006E-2</v>
      </c>
      <c r="G115" s="374">
        <f t="shared" si="19"/>
        <v>0</v>
      </c>
      <c r="H115" s="354">
        <f t="shared" si="20"/>
        <v>0</v>
      </c>
      <c r="I115" s="355">
        <f t="shared" si="21"/>
        <v>0</v>
      </c>
      <c r="J115" s="356">
        <f t="shared" si="22"/>
        <v>0</v>
      </c>
      <c r="K115" s="274"/>
      <c r="L115" s="141"/>
    </row>
    <row r="116" spans="1:12" x14ac:dyDescent="0.2">
      <c r="A116" s="224" t="s">
        <v>201</v>
      </c>
      <c r="B116" s="215">
        <v>1471</v>
      </c>
      <c r="C116" s="412"/>
      <c r="D116" s="135"/>
      <c r="E116" s="216"/>
      <c r="F116" s="217">
        <f>+F115</f>
        <v>8.5000000000000006E-2</v>
      </c>
      <c r="G116" s="374">
        <f t="shared" si="19"/>
        <v>0</v>
      </c>
      <c r="H116" s="354">
        <f t="shared" si="20"/>
        <v>0</v>
      </c>
      <c r="I116" s="355">
        <f t="shared" si="21"/>
        <v>0</v>
      </c>
      <c r="J116" s="356">
        <f t="shared" si="22"/>
        <v>0</v>
      </c>
      <c r="K116" s="274"/>
      <c r="L116" s="141"/>
    </row>
    <row r="117" spans="1:12" x14ac:dyDescent="0.2">
      <c r="A117" s="224"/>
      <c r="B117" s="215"/>
      <c r="C117" s="396"/>
      <c r="D117" s="364"/>
      <c r="E117" s="216"/>
      <c r="F117" s="217"/>
      <c r="G117" s="374"/>
      <c r="H117" s="354"/>
      <c r="I117" s="355"/>
      <c r="J117" s="356"/>
      <c r="K117" s="274"/>
      <c r="L117" s="141"/>
    </row>
    <row r="118" spans="1:12" x14ac:dyDescent="0.2">
      <c r="A118" s="368" t="s">
        <v>148</v>
      </c>
      <c r="B118" s="215"/>
      <c r="C118" s="396"/>
      <c r="D118" s="364"/>
      <c r="E118" s="216"/>
      <c r="F118" s="217"/>
      <c r="G118" s="374"/>
      <c r="H118" s="354"/>
      <c r="I118" s="355"/>
      <c r="J118" s="356"/>
      <c r="K118" s="274"/>
      <c r="L118" s="141"/>
    </row>
    <row r="119" spans="1:12" x14ac:dyDescent="0.2">
      <c r="A119" s="226" t="s">
        <v>25</v>
      </c>
      <c r="B119" s="215">
        <v>1581</v>
      </c>
      <c r="C119" s="134"/>
      <c r="D119" s="414"/>
      <c r="E119" s="216"/>
      <c r="F119" s="217">
        <f>'Umrechnungsfaktoren GVE'!E20</f>
        <v>0.17</v>
      </c>
      <c r="G119" s="374">
        <f>+C119*F119</f>
        <v>0</v>
      </c>
      <c r="H119" s="354">
        <f>IF(D119&lt;K_DAU1,0,C119*F119)</f>
        <v>0</v>
      </c>
      <c r="I119" s="355">
        <f>IF(D119&gt;K_DAU2,K_DAU2,D119)</f>
        <v>0</v>
      </c>
      <c r="J119" s="356">
        <f>H119*I119/100</f>
        <v>0</v>
      </c>
      <c r="K119" s="274"/>
      <c r="L119" s="141"/>
    </row>
    <row r="120" spans="1:12" x14ac:dyDescent="0.2">
      <c r="A120" s="224" t="s">
        <v>26</v>
      </c>
      <c r="B120" s="215">
        <v>1582</v>
      </c>
      <c r="C120" s="134"/>
      <c r="D120" s="414"/>
      <c r="E120" s="216"/>
      <c r="F120" s="217">
        <f>'Umrechnungsfaktoren GVE'!E21</f>
        <v>0.11</v>
      </c>
      <c r="G120" s="374">
        <f>+C120*F120</f>
        <v>0</v>
      </c>
      <c r="H120" s="354">
        <f>IF(D120&lt;K_DAU1,0,C120*F120)</f>
        <v>0</v>
      </c>
      <c r="I120" s="355">
        <f>IF(D120&gt;K_DAU2,K_DAU2,D120)</f>
        <v>0</v>
      </c>
      <c r="J120" s="356">
        <f>H120*I120/100</f>
        <v>0</v>
      </c>
      <c r="K120" s="274"/>
      <c r="L120" s="141"/>
    </row>
    <row r="121" spans="1:12" x14ac:dyDescent="0.2">
      <c r="A121" s="224" t="s">
        <v>27</v>
      </c>
      <c r="B121" s="215">
        <v>1585</v>
      </c>
      <c r="C121" s="134"/>
      <c r="D121" s="414"/>
      <c r="E121" s="216"/>
      <c r="F121" s="217">
        <f>'Umrechnungsfaktoren GVE'!E22</f>
        <v>0.11</v>
      </c>
      <c r="G121" s="374">
        <f>+C121*F121</f>
        <v>0</v>
      </c>
      <c r="H121" s="354">
        <f>IF(D121&lt;K_DAU1,0,C121*F121)</f>
        <v>0</v>
      </c>
      <c r="I121" s="355">
        <f>IF(D121&gt;K_DAU2,K_DAU2,D121)</f>
        <v>0</v>
      </c>
      <c r="J121" s="356">
        <f>H121*I121/100</f>
        <v>0</v>
      </c>
      <c r="K121" s="274"/>
      <c r="L121" s="141"/>
    </row>
    <row r="122" spans="1:12" ht="15" thickBot="1" x14ac:dyDescent="0.25">
      <c r="A122" s="224" t="s">
        <v>28</v>
      </c>
      <c r="B122" s="376">
        <v>1586</v>
      </c>
      <c r="C122" s="408"/>
      <c r="D122" s="415"/>
      <c r="E122" s="377"/>
      <c r="F122" s="378">
        <f>'Umrechnungsfaktoren GVE'!E23</f>
        <v>7.0000000000000007E-2</v>
      </c>
      <c r="G122" s="379">
        <f>+C122*F122</f>
        <v>0</v>
      </c>
      <c r="H122" s="380">
        <f>IF(D122&lt;K_DAU1,0,C122*F122)</f>
        <v>0</v>
      </c>
      <c r="I122" s="381">
        <f>IF(D122&gt;K_DAU2,K_DAU2,D122)</f>
        <v>0</v>
      </c>
      <c r="J122" s="382">
        <f>H122*I122/100</f>
        <v>0</v>
      </c>
      <c r="K122" s="274"/>
      <c r="L122" s="141"/>
    </row>
    <row r="123" spans="1:12" ht="28.5" thickBot="1" x14ac:dyDescent="0.25">
      <c r="A123" s="229" t="s">
        <v>163</v>
      </c>
      <c r="B123" s="296"/>
      <c r="C123" s="277"/>
      <c r="D123" s="277"/>
      <c r="E123" s="277"/>
      <c r="F123" s="276"/>
      <c r="G123" s="278"/>
      <c r="H123" s="401">
        <f>SUM(H101:H122)+SUM(H57:H87)</f>
        <v>0</v>
      </c>
      <c r="I123" s="301"/>
      <c r="J123" s="402">
        <f>SUM(J101:J122)+SUM(J57:J87)</f>
        <v>0</v>
      </c>
      <c r="K123" s="274"/>
      <c r="L123" s="141"/>
    </row>
    <row r="124" spans="1:12" ht="15" x14ac:dyDescent="0.2">
      <c r="A124" s="287"/>
      <c r="B124" s="403"/>
      <c r="C124" s="404"/>
      <c r="D124" s="404"/>
      <c r="E124" s="404"/>
      <c r="F124" s="403"/>
      <c r="G124" s="403"/>
      <c r="H124" s="405"/>
      <c r="I124" s="403"/>
      <c r="J124" s="405"/>
      <c r="K124" s="274"/>
      <c r="L124" s="141"/>
    </row>
    <row r="125" spans="1:12" ht="15" x14ac:dyDescent="0.25">
      <c r="A125" s="287"/>
      <c r="B125" s="287"/>
      <c r="C125" s="406"/>
      <c r="D125" s="406"/>
      <c r="E125" s="406"/>
      <c r="F125" s="287"/>
      <c r="G125" s="287"/>
      <c r="H125" s="287"/>
      <c r="I125" s="289"/>
      <c r="J125" s="287"/>
      <c r="K125" s="287"/>
    </row>
    <row r="126" spans="1:12" x14ac:dyDescent="0.2">
      <c r="A126" s="287"/>
      <c r="B126" s="287"/>
      <c r="C126" s="406"/>
      <c r="D126" s="406"/>
      <c r="E126" s="406"/>
      <c r="F126" s="287"/>
      <c r="G126" s="287"/>
      <c r="H126" s="287"/>
      <c r="I126" s="287"/>
      <c r="J126" s="287"/>
      <c r="K126" s="287"/>
    </row>
    <row r="127" spans="1:12" x14ac:dyDescent="0.2">
      <c r="A127" s="287"/>
      <c r="B127" s="287"/>
      <c r="C127" s="406"/>
      <c r="D127" s="406"/>
      <c r="E127" s="406"/>
      <c r="F127" s="287"/>
      <c r="G127" s="287"/>
      <c r="H127" s="287"/>
      <c r="I127" s="287"/>
      <c r="J127" s="287"/>
      <c r="K127" s="287"/>
    </row>
    <row r="128" spans="1:12" x14ac:dyDescent="0.2">
      <c r="A128" s="287"/>
      <c r="B128" s="287"/>
      <c r="C128" s="406"/>
      <c r="D128" s="406"/>
      <c r="E128" s="406"/>
      <c r="F128" s="287"/>
      <c r="G128" s="287"/>
      <c r="H128" s="287"/>
      <c r="I128" s="287"/>
      <c r="J128" s="287"/>
      <c r="K128" s="287"/>
    </row>
    <row r="129" spans="1:11" x14ac:dyDescent="0.2">
      <c r="A129" s="287"/>
      <c r="B129" s="287"/>
      <c r="C129" s="406"/>
      <c r="D129" s="406"/>
      <c r="E129" s="406"/>
      <c r="F129" s="287"/>
      <c r="G129" s="287"/>
      <c r="H129" s="287"/>
      <c r="I129" s="287"/>
      <c r="J129" s="287"/>
      <c r="K129" s="287"/>
    </row>
    <row r="130" spans="1:11" x14ac:dyDescent="0.2">
      <c r="A130" s="287"/>
      <c r="B130" s="287"/>
      <c r="C130" s="406"/>
      <c r="D130" s="406"/>
      <c r="E130" s="406"/>
      <c r="F130" s="287"/>
      <c r="G130" s="287"/>
      <c r="H130" s="287"/>
      <c r="I130" s="287"/>
      <c r="J130" s="287"/>
      <c r="K130" s="287"/>
    </row>
    <row r="131" spans="1:11" x14ac:dyDescent="0.2">
      <c r="A131" s="287"/>
      <c r="B131" s="287"/>
      <c r="C131" s="406"/>
      <c r="D131" s="406"/>
      <c r="E131" s="406"/>
      <c r="F131" s="287"/>
      <c r="G131" s="287"/>
      <c r="H131" s="287"/>
      <c r="I131" s="287"/>
      <c r="J131" s="287"/>
      <c r="K131" s="287"/>
    </row>
    <row r="132" spans="1:11" x14ac:dyDescent="0.2">
      <c r="A132" s="287"/>
      <c r="B132" s="287"/>
      <c r="C132" s="406"/>
      <c r="D132" s="406"/>
      <c r="E132" s="406"/>
      <c r="F132" s="287"/>
      <c r="G132" s="287"/>
      <c r="H132" s="287"/>
      <c r="I132" s="287"/>
      <c r="J132" s="287"/>
      <c r="K132" s="287"/>
    </row>
    <row r="133" spans="1:11" x14ac:dyDescent="0.2">
      <c r="A133" s="287"/>
      <c r="B133" s="287"/>
      <c r="C133" s="406"/>
      <c r="D133" s="406"/>
      <c r="E133" s="406"/>
      <c r="F133" s="287"/>
      <c r="G133" s="287"/>
      <c r="H133" s="287"/>
      <c r="I133" s="287"/>
      <c r="J133" s="287"/>
      <c r="K133" s="287"/>
    </row>
    <row r="134" spans="1:11" x14ac:dyDescent="0.2">
      <c r="A134" s="287"/>
      <c r="B134" s="287"/>
      <c r="C134" s="406"/>
      <c r="D134" s="406"/>
      <c r="E134" s="406"/>
      <c r="F134" s="287"/>
      <c r="G134" s="287"/>
      <c r="H134" s="287"/>
      <c r="I134" s="287"/>
      <c r="J134" s="287"/>
      <c r="K134" s="287"/>
    </row>
    <row r="135" spans="1:11" x14ac:dyDescent="0.2">
      <c r="A135" s="287"/>
      <c r="B135" s="287"/>
      <c r="C135" s="406"/>
      <c r="D135" s="406"/>
      <c r="E135" s="406"/>
      <c r="F135" s="287"/>
      <c r="G135" s="287"/>
      <c r="H135" s="287"/>
      <c r="I135" s="287"/>
      <c r="J135" s="287"/>
      <c r="K135" s="287"/>
    </row>
    <row r="136" spans="1:11" x14ac:dyDescent="0.2">
      <c r="A136" s="287"/>
      <c r="B136" s="287"/>
      <c r="C136" s="406"/>
      <c r="D136" s="406"/>
      <c r="E136" s="406"/>
      <c r="F136" s="287"/>
      <c r="G136" s="287"/>
      <c r="H136" s="287"/>
      <c r="I136" s="287"/>
      <c r="J136" s="287"/>
      <c r="K136" s="287"/>
    </row>
    <row r="137" spans="1:11" x14ac:dyDescent="0.2">
      <c r="A137" s="287"/>
      <c r="B137" s="287"/>
      <c r="C137" s="406"/>
      <c r="D137" s="406"/>
      <c r="E137" s="406"/>
      <c r="F137" s="287"/>
      <c r="G137" s="287"/>
      <c r="H137" s="287"/>
      <c r="I137" s="287"/>
      <c r="J137" s="287"/>
      <c r="K137" s="287"/>
    </row>
    <row r="138" spans="1:11" x14ac:dyDescent="0.2">
      <c r="A138" s="287"/>
      <c r="B138" s="287"/>
      <c r="C138" s="406"/>
      <c r="D138" s="406"/>
      <c r="E138" s="406"/>
      <c r="F138" s="287"/>
      <c r="G138" s="287"/>
      <c r="H138" s="287"/>
      <c r="I138" s="287"/>
      <c r="J138" s="287"/>
      <c r="K138" s="287"/>
    </row>
    <row r="139" spans="1:11" x14ac:dyDescent="0.2">
      <c r="A139" s="287"/>
      <c r="B139" s="287"/>
      <c r="C139" s="406"/>
      <c r="D139" s="406"/>
      <c r="E139" s="406"/>
      <c r="F139" s="287"/>
      <c r="G139" s="287"/>
      <c r="H139" s="287"/>
      <c r="I139" s="287"/>
      <c r="J139" s="287"/>
      <c r="K139" s="287"/>
    </row>
    <row r="140" spans="1:11" x14ac:dyDescent="0.2">
      <c r="A140" s="287"/>
      <c r="B140" s="287"/>
      <c r="C140" s="406"/>
      <c r="D140" s="406"/>
      <c r="E140" s="406"/>
      <c r="F140" s="287"/>
      <c r="G140" s="287"/>
      <c r="H140" s="287"/>
      <c r="I140" s="287"/>
      <c r="J140" s="287"/>
      <c r="K140" s="287"/>
    </row>
    <row r="141" spans="1:11" x14ac:dyDescent="0.2">
      <c r="A141" s="287"/>
      <c r="B141" s="287"/>
      <c r="C141" s="406"/>
      <c r="D141" s="406"/>
      <c r="E141" s="406"/>
      <c r="F141" s="287"/>
      <c r="G141" s="287"/>
      <c r="H141" s="287"/>
      <c r="I141" s="287"/>
      <c r="J141" s="287"/>
      <c r="K141" s="287"/>
    </row>
    <row r="142" spans="1:11" x14ac:dyDescent="0.2">
      <c r="A142" s="287"/>
      <c r="B142" s="287"/>
      <c r="C142" s="406"/>
      <c r="D142" s="406"/>
      <c r="E142" s="406"/>
      <c r="F142" s="287"/>
      <c r="G142" s="287"/>
      <c r="H142" s="287"/>
      <c r="I142" s="287"/>
      <c r="J142" s="287"/>
      <c r="K142" s="287"/>
    </row>
    <row r="143" spans="1:11" x14ac:dyDescent="0.2">
      <c r="A143" s="287"/>
      <c r="B143" s="287"/>
      <c r="C143" s="406"/>
      <c r="D143" s="406"/>
      <c r="E143" s="406"/>
      <c r="F143" s="287"/>
      <c r="G143" s="287"/>
      <c r="H143" s="287"/>
      <c r="I143" s="287"/>
      <c r="J143" s="287"/>
      <c r="K143" s="287"/>
    </row>
    <row r="144" spans="1:11" x14ac:dyDescent="0.2">
      <c r="A144" s="287"/>
      <c r="B144" s="287"/>
      <c r="C144" s="406"/>
      <c r="D144" s="406"/>
      <c r="E144" s="406"/>
      <c r="F144" s="287"/>
      <c r="G144" s="287"/>
      <c r="H144" s="287"/>
      <c r="I144" s="287"/>
      <c r="J144" s="287"/>
      <c r="K144" s="287"/>
    </row>
    <row r="145" spans="1:11" x14ac:dyDescent="0.2">
      <c r="A145" s="287"/>
      <c r="B145" s="287"/>
      <c r="C145" s="406"/>
      <c r="D145" s="406"/>
      <c r="E145" s="406"/>
      <c r="F145" s="287"/>
      <c r="G145" s="287"/>
      <c r="H145" s="287"/>
      <c r="I145" s="287"/>
      <c r="J145" s="287"/>
      <c r="K145" s="287"/>
    </row>
    <row r="146" spans="1:11" x14ac:dyDescent="0.2">
      <c r="A146" s="287"/>
      <c r="B146" s="287"/>
      <c r="C146" s="406"/>
      <c r="D146" s="406"/>
      <c r="E146" s="406"/>
      <c r="F146" s="287"/>
      <c r="G146" s="287"/>
      <c r="H146" s="287"/>
      <c r="I146" s="287"/>
      <c r="J146" s="287"/>
      <c r="K146" s="287"/>
    </row>
    <row r="147" spans="1:11" x14ac:dyDescent="0.2">
      <c r="A147" s="287"/>
      <c r="B147" s="287"/>
      <c r="C147" s="406"/>
      <c r="D147" s="406"/>
      <c r="E147" s="406"/>
      <c r="F147" s="287"/>
      <c r="G147" s="287"/>
      <c r="H147" s="287"/>
      <c r="I147" s="287"/>
      <c r="J147" s="287"/>
      <c r="K147" s="287"/>
    </row>
    <row r="148" spans="1:11" x14ac:dyDescent="0.2">
      <c r="A148" s="287"/>
      <c r="B148" s="287"/>
      <c r="C148" s="406"/>
      <c r="D148" s="406"/>
      <c r="E148" s="406"/>
      <c r="F148" s="287"/>
      <c r="G148" s="287"/>
      <c r="H148" s="287"/>
      <c r="I148" s="287"/>
      <c r="J148" s="287"/>
      <c r="K148" s="287"/>
    </row>
    <row r="149" spans="1:11" x14ac:dyDescent="0.2">
      <c r="A149" s="287"/>
      <c r="B149" s="287"/>
      <c r="C149" s="406"/>
      <c r="D149" s="406"/>
      <c r="E149" s="406"/>
      <c r="F149" s="287"/>
      <c r="G149" s="287"/>
      <c r="H149" s="287"/>
      <c r="I149" s="287"/>
      <c r="J149" s="287"/>
      <c r="K149" s="287"/>
    </row>
    <row r="150" spans="1:11" x14ac:dyDescent="0.2">
      <c r="A150" s="287"/>
      <c r="B150" s="287"/>
      <c r="C150" s="406"/>
      <c r="D150" s="406"/>
      <c r="E150" s="406"/>
      <c r="F150" s="287"/>
      <c r="G150" s="287"/>
      <c r="H150" s="287"/>
      <c r="I150" s="287"/>
      <c r="J150" s="287"/>
      <c r="K150" s="287"/>
    </row>
    <row r="151" spans="1:11" x14ac:dyDescent="0.2">
      <c r="A151" s="287"/>
      <c r="B151" s="287"/>
      <c r="C151" s="406"/>
      <c r="D151" s="406"/>
      <c r="E151" s="406"/>
      <c r="F151" s="287"/>
      <c r="G151" s="287"/>
      <c r="H151" s="287"/>
      <c r="I151" s="287"/>
      <c r="J151" s="287"/>
      <c r="K151" s="287"/>
    </row>
    <row r="152" spans="1:11" x14ac:dyDescent="0.2">
      <c r="A152" s="287"/>
      <c r="B152" s="287"/>
      <c r="C152" s="406"/>
      <c r="D152" s="406"/>
      <c r="E152" s="406"/>
      <c r="F152" s="287"/>
      <c r="G152" s="287"/>
      <c r="H152" s="287"/>
      <c r="I152" s="287"/>
      <c r="J152" s="287"/>
      <c r="K152" s="287"/>
    </row>
    <row r="153" spans="1:11" x14ac:dyDescent="0.2">
      <c r="A153" s="287"/>
      <c r="B153" s="287"/>
      <c r="C153" s="406"/>
      <c r="D153" s="406"/>
      <c r="E153" s="406"/>
      <c r="F153" s="287"/>
      <c r="G153" s="287"/>
      <c r="H153" s="287"/>
      <c r="I153" s="287"/>
      <c r="J153" s="287"/>
      <c r="K153" s="287"/>
    </row>
    <row r="154" spans="1:11" x14ac:dyDescent="0.2">
      <c r="A154" s="287"/>
      <c r="B154" s="287"/>
      <c r="C154" s="406"/>
      <c r="D154" s="406"/>
      <c r="E154" s="406"/>
      <c r="F154" s="287"/>
      <c r="G154" s="287"/>
      <c r="H154" s="287"/>
      <c r="I154" s="287"/>
      <c r="J154" s="287"/>
      <c r="K154" s="287"/>
    </row>
    <row r="155" spans="1:11" x14ac:dyDescent="0.2">
      <c r="A155" s="287"/>
      <c r="B155" s="287"/>
      <c r="C155" s="406"/>
      <c r="D155" s="406"/>
      <c r="E155" s="406"/>
      <c r="F155" s="287"/>
      <c r="G155" s="287"/>
      <c r="H155" s="287"/>
      <c r="I155" s="287"/>
      <c r="J155" s="287"/>
      <c r="K155" s="287"/>
    </row>
    <row r="156" spans="1:11" x14ac:dyDescent="0.2">
      <c r="A156" s="287"/>
      <c r="B156" s="287"/>
      <c r="C156" s="406"/>
      <c r="D156" s="406"/>
      <c r="E156" s="406"/>
      <c r="F156" s="287"/>
      <c r="G156" s="287"/>
      <c r="H156" s="287"/>
      <c r="I156" s="287"/>
      <c r="J156" s="287"/>
      <c r="K156" s="287"/>
    </row>
    <row r="157" spans="1:11" x14ac:dyDescent="0.2">
      <c r="A157" s="287"/>
      <c r="B157" s="287"/>
      <c r="C157" s="406"/>
      <c r="D157" s="406"/>
      <c r="E157" s="406"/>
      <c r="F157" s="287"/>
      <c r="G157" s="287"/>
      <c r="H157" s="287"/>
      <c r="I157" s="287"/>
      <c r="J157" s="287"/>
      <c r="K157" s="287"/>
    </row>
    <row r="158" spans="1:11" x14ac:dyDescent="0.2">
      <c r="A158" s="287"/>
      <c r="B158" s="287"/>
      <c r="C158" s="406"/>
      <c r="D158" s="406"/>
      <c r="E158" s="406"/>
      <c r="F158" s="287"/>
      <c r="G158" s="287"/>
      <c r="H158" s="287"/>
      <c r="I158" s="287"/>
      <c r="J158" s="287"/>
      <c r="K158" s="287"/>
    </row>
    <row r="159" spans="1:11" x14ac:dyDescent="0.2">
      <c r="A159" s="287"/>
      <c r="B159" s="287"/>
      <c r="C159" s="406"/>
      <c r="D159" s="406"/>
      <c r="E159" s="406"/>
      <c r="F159" s="287"/>
      <c r="G159" s="287"/>
      <c r="H159" s="287"/>
      <c r="I159" s="287"/>
      <c r="J159" s="287"/>
      <c r="K159" s="287"/>
    </row>
    <row r="160" spans="1:11" x14ac:dyDescent="0.2">
      <c r="A160" s="287"/>
      <c r="B160" s="287"/>
      <c r="C160" s="406"/>
      <c r="D160" s="406"/>
      <c r="E160" s="406"/>
      <c r="F160" s="287"/>
      <c r="G160" s="287"/>
      <c r="H160" s="287"/>
      <c r="I160" s="287"/>
      <c r="J160" s="287"/>
      <c r="K160" s="287"/>
    </row>
    <row r="161" spans="1:11" x14ac:dyDescent="0.2">
      <c r="A161" s="287"/>
      <c r="B161" s="287"/>
      <c r="C161" s="406"/>
      <c r="D161" s="406"/>
      <c r="E161" s="406"/>
      <c r="F161" s="287"/>
      <c r="G161" s="287"/>
      <c r="H161" s="287"/>
      <c r="I161" s="287"/>
      <c r="J161" s="287"/>
      <c r="K161" s="287"/>
    </row>
    <row r="162" spans="1:11" x14ac:dyDescent="0.2">
      <c r="A162" s="287"/>
      <c r="B162" s="287"/>
      <c r="C162" s="406"/>
      <c r="D162" s="406"/>
      <c r="E162" s="406"/>
      <c r="F162" s="287"/>
      <c r="G162" s="287"/>
      <c r="H162" s="287"/>
      <c r="I162" s="287"/>
      <c r="J162" s="287"/>
      <c r="K162" s="287"/>
    </row>
    <row r="163" spans="1:11" x14ac:dyDescent="0.2">
      <c r="A163" s="287"/>
      <c r="B163" s="287"/>
      <c r="C163" s="406"/>
      <c r="D163" s="406"/>
      <c r="E163" s="406"/>
      <c r="F163" s="287"/>
      <c r="G163" s="287"/>
      <c r="H163" s="287"/>
      <c r="I163" s="287"/>
      <c r="J163" s="287"/>
      <c r="K163" s="287"/>
    </row>
    <row r="164" spans="1:11" x14ac:dyDescent="0.2">
      <c r="A164" s="287"/>
      <c r="B164" s="287"/>
      <c r="C164" s="406"/>
      <c r="D164" s="406"/>
      <c r="E164" s="406"/>
      <c r="F164" s="287"/>
      <c r="G164" s="287"/>
      <c r="H164" s="287"/>
      <c r="I164" s="287"/>
      <c r="J164" s="287"/>
      <c r="K164" s="287"/>
    </row>
    <row r="165" spans="1:11" x14ac:dyDescent="0.2">
      <c r="A165" s="287"/>
      <c r="B165" s="287"/>
      <c r="C165" s="406"/>
      <c r="D165" s="406"/>
      <c r="E165" s="406"/>
      <c r="F165" s="287"/>
      <c r="G165" s="287"/>
      <c r="H165" s="287"/>
      <c r="I165" s="287"/>
      <c r="J165" s="287"/>
      <c r="K165" s="287"/>
    </row>
    <row r="166" spans="1:11" x14ac:dyDescent="0.2">
      <c r="A166" s="287"/>
      <c r="B166" s="287"/>
      <c r="C166" s="406"/>
      <c r="D166" s="406"/>
      <c r="E166" s="406"/>
      <c r="F166" s="287"/>
      <c r="G166" s="287"/>
      <c r="H166" s="287"/>
      <c r="I166" s="287"/>
      <c r="J166" s="287"/>
      <c r="K166" s="287"/>
    </row>
    <row r="167" spans="1:11" x14ac:dyDescent="0.2">
      <c r="A167" s="287"/>
      <c r="B167" s="287"/>
      <c r="C167" s="406"/>
      <c r="D167" s="406"/>
      <c r="E167" s="406"/>
      <c r="F167" s="287"/>
      <c r="G167" s="287"/>
      <c r="H167" s="287"/>
      <c r="I167" s="287"/>
      <c r="J167" s="287"/>
      <c r="K167" s="287"/>
    </row>
    <row r="168" spans="1:11" x14ac:dyDescent="0.2">
      <c r="A168" s="287"/>
      <c r="B168" s="287"/>
      <c r="C168" s="406"/>
      <c r="D168" s="406"/>
      <c r="E168" s="406"/>
      <c r="F168" s="287"/>
      <c r="G168" s="287"/>
      <c r="H168" s="287"/>
      <c r="I168" s="287"/>
      <c r="J168" s="287"/>
      <c r="K168" s="287"/>
    </row>
    <row r="169" spans="1:11" x14ac:dyDescent="0.2">
      <c r="A169" s="287"/>
      <c r="B169" s="287"/>
      <c r="C169" s="406"/>
      <c r="D169" s="406"/>
      <c r="E169" s="406"/>
      <c r="F169" s="287"/>
      <c r="G169" s="287"/>
      <c r="H169" s="287"/>
      <c r="I169" s="287"/>
      <c r="J169" s="287"/>
      <c r="K169" s="287"/>
    </row>
    <row r="170" spans="1:11" ht="14.25" customHeight="1" x14ac:dyDescent="0.2">
      <c r="A170" s="287"/>
      <c r="B170" s="287"/>
      <c r="C170" s="406"/>
      <c r="D170" s="406"/>
      <c r="E170" s="406"/>
      <c r="F170" s="287"/>
      <c r="G170" s="287"/>
      <c r="H170" s="287"/>
      <c r="I170" s="287"/>
      <c r="J170" s="287"/>
      <c r="K170" s="287"/>
    </row>
    <row r="171" spans="1:11" ht="14.25" customHeight="1" x14ac:dyDescent="0.2">
      <c r="A171" s="287"/>
      <c r="B171" s="287"/>
      <c r="C171" s="406"/>
      <c r="D171" s="406"/>
      <c r="E171" s="406"/>
      <c r="F171" s="287"/>
      <c r="G171" s="287"/>
      <c r="H171" s="287"/>
      <c r="I171" s="287"/>
      <c r="J171" s="287"/>
      <c r="K171" s="287"/>
    </row>
    <row r="172" spans="1:11" ht="14.25" customHeight="1" x14ac:dyDescent="0.2">
      <c r="A172" s="287"/>
      <c r="B172" s="287"/>
      <c r="C172" s="406"/>
      <c r="D172" s="406"/>
      <c r="E172" s="406"/>
      <c r="F172" s="287"/>
      <c r="G172" s="287"/>
      <c r="H172" s="287"/>
      <c r="I172" s="287"/>
      <c r="J172" s="287"/>
      <c r="K172" s="287"/>
    </row>
    <row r="173" spans="1:11" ht="14.25" customHeight="1" x14ac:dyDescent="0.2">
      <c r="A173" s="287"/>
      <c r="B173" s="287"/>
      <c r="C173" s="406"/>
      <c r="D173" s="406"/>
      <c r="E173" s="406"/>
      <c r="F173" s="287"/>
      <c r="G173" s="287"/>
      <c r="H173" s="287"/>
      <c r="I173" s="287"/>
      <c r="J173" s="287"/>
      <c r="K173" s="287"/>
    </row>
    <row r="174" spans="1:11" ht="14.25" customHeight="1" x14ac:dyDescent="0.2">
      <c r="A174" s="287"/>
      <c r="B174" s="287"/>
      <c r="C174" s="406"/>
      <c r="D174" s="406"/>
      <c r="E174" s="406"/>
      <c r="F174" s="287"/>
      <c r="G174" s="287"/>
      <c r="H174" s="287"/>
      <c r="I174" s="287"/>
      <c r="J174" s="287"/>
      <c r="K174" s="287"/>
    </row>
    <row r="175" spans="1:11" ht="14.25" customHeight="1" x14ac:dyDescent="0.2">
      <c r="A175" s="287"/>
      <c r="B175" s="287"/>
      <c r="C175" s="406"/>
      <c r="D175" s="406"/>
      <c r="E175" s="406"/>
      <c r="F175" s="287"/>
      <c r="G175" s="287"/>
      <c r="H175" s="287"/>
      <c r="I175" s="287"/>
      <c r="J175" s="287"/>
      <c r="K175" s="287"/>
    </row>
    <row r="176" spans="1:11" ht="14.25" customHeight="1" x14ac:dyDescent="0.2">
      <c r="A176" s="287"/>
      <c r="B176" s="287"/>
      <c r="C176" s="406"/>
      <c r="D176" s="406"/>
      <c r="E176" s="406"/>
      <c r="F176" s="287"/>
      <c r="G176" s="287"/>
      <c r="H176" s="287"/>
      <c r="I176" s="287"/>
      <c r="J176" s="287"/>
      <c r="K176" s="287"/>
    </row>
    <row r="177" spans="1:11" ht="14.25" customHeight="1" x14ac:dyDescent="0.2">
      <c r="A177" s="287"/>
      <c r="B177" s="287"/>
      <c r="C177" s="406"/>
      <c r="D177" s="406"/>
      <c r="E177" s="406"/>
      <c r="F177" s="287"/>
      <c r="G177" s="287"/>
      <c r="H177" s="287"/>
      <c r="I177" s="287"/>
      <c r="J177" s="287"/>
      <c r="K177" s="287"/>
    </row>
    <row r="178" spans="1:11" ht="14.25" customHeight="1" x14ac:dyDescent="0.2">
      <c r="A178" s="287"/>
      <c r="B178" s="287"/>
      <c r="C178" s="406"/>
      <c r="D178" s="406"/>
      <c r="E178" s="406"/>
      <c r="F178" s="287"/>
      <c r="G178" s="287"/>
      <c r="H178" s="287"/>
      <c r="I178" s="287"/>
      <c r="J178" s="287"/>
      <c r="K178" s="287"/>
    </row>
    <row r="179" spans="1:11" x14ac:dyDescent="0.2">
      <c r="A179" s="287"/>
      <c r="B179" s="287"/>
      <c r="C179" s="406"/>
      <c r="D179" s="406"/>
      <c r="E179" s="406"/>
      <c r="F179" s="287"/>
      <c r="G179" s="287"/>
      <c r="H179" s="287"/>
      <c r="I179" s="287"/>
      <c r="J179" s="287"/>
      <c r="K179" s="287"/>
    </row>
    <row r="180" spans="1:11" x14ac:dyDescent="0.2">
      <c r="A180" s="287"/>
      <c r="B180" s="287"/>
      <c r="C180" s="406"/>
      <c r="D180" s="406"/>
      <c r="E180" s="406"/>
      <c r="F180" s="287"/>
      <c r="G180" s="287"/>
      <c r="H180" s="287"/>
      <c r="I180" s="287"/>
      <c r="J180" s="287"/>
      <c r="K180" s="287"/>
    </row>
    <row r="181" spans="1:11" x14ac:dyDescent="0.2">
      <c r="A181" s="287"/>
      <c r="B181" s="287"/>
      <c r="C181" s="406"/>
      <c r="D181" s="406"/>
      <c r="E181" s="406"/>
      <c r="F181" s="287"/>
      <c r="G181" s="287"/>
      <c r="H181" s="287"/>
      <c r="I181" s="287"/>
      <c r="J181" s="287"/>
      <c r="K181" s="287"/>
    </row>
    <row r="182" spans="1:11" x14ac:dyDescent="0.2">
      <c r="A182" s="287"/>
      <c r="B182" s="287"/>
      <c r="C182" s="406"/>
      <c r="D182" s="406"/>
      <c r="E182" s="406"/>
      <c r="F182" s="287"/>
      <c r="G182" s="287"/>
      <c r="H182" s="287"/>
      <c r="I182" s="287"/>
      <c r="J182" s="287"/>
      <c r="K182" s="287"/>
    </row>
    <row r="183" spans="1:11" x14ac:dyDescent="0.2">
      <c r="A183" s="287"/>
      <c r="B183" s="287"/>
      <c r="C183" s="406"/>
      <c r="D183" s="406"/>
      <c r="E183" s="406"/>
      <c r="F183" s="287"/>
      <c r="G183" s="287"/>
      <c r="H183" s="287"/>
      <c r="I183" s="287"/>
      <c r="J183" s="287"/>
      <c r="K183" s="287"/>
    </row>
    <row r="184" spans="1:11" x14ac:dyDescent="0.2">
      <c r="A184" s="287"/>
      <c r="B184" s="287"/>
      <c r="C184" s="406"/>
      <c r="D184" s="406"/>
      <c r="E184" s="406"/>
      <c r="F184" s="287"/>
      <c r="G184" s="287"/>
      <c r="H184" s="287"/>
      <c r="I184" s="287"/>
      <c r="J184" s="287"/>
      <c r="K184" s="287"/>
    </row>
    <row r="185" spans="1:11" x14ac:dyDescent="0.2">
      <c r="A185" s="287"/>
      <c r="B185" s="287"/>
      <c r="C185" s="406"/>
      <c r="D185" s="406"/>
      <c r="E185" s="406"/>
      <c r="F185" s="287"/>
      <c r="G185" s="287"/>
      <c r="H185" s="287"/>
      <c r="I185" s="287"/>
      <c r="J185" s="287"/>
      <c r="K185" s="287"/>
    </row>
    <row r="186" spans="1:11" x14ac:dyDescent="0.2">
      <c r="A186" s="287"/>
      <c r="B186" s="287"/>
      <c r="C186" s="406"/>
      <c r="D186" s="406"/>
      <c r="E186" s="406"/>
      <c r="F186" s="287"/>
      <c r="G186" s="287"/>
      <c r="H186" s="287"/>
      <c r="I186" s="287"/>
      <c r="J186" s="287"/>
      <c r="K186" s="287"/>
    </row>
    <row r="187" spans="1:11" x14ac:dyDescent="0.2">
      <c r="A187" s="287"/>
      <c r="B187" s="287"/>
      <c r="C187" s="406"/>
      <c r="D187" s="406"/>
      <c r="E187" s="406"/>
      <c r="F187" s="287"/>
      <c r="G187" s="287"/>
      <c r="H187" s="287"/>
      <c r="I187" s="287"/>
      <c r="J187" s="287"/>
      <c r="K187" s="287"/>
    </row>
    <row r="188" spans="1:11" x14ac:dyDescent="0.2">
      <c r="A188" s="287"/>
      <c r="B188" s="287"/>
      <c r="C188" s="406"/>
      <c r="D188" s="406"/>
      <c r="E188" s="406"/>
      <c r="F188" s="287"/>
      <c r="G188" s="287"/>
      <c r="H188" s="287"/>
      <c r="I188" s="287"/>
      <c r="J188" s="287"/>
      <c r="K188" s="287"/>
    </row>
    <row r="189" spans="1:11" x14ac:dyDescent="0.2">
      <c r="A189" s="287"/>
      <c r="B189" s="287"/>
      <c r="C189" s="406"/>
      <c r="D189" s="406"/>
      <c r="E189" s="406"/>
      <c r="F189" s="287"/>
      <c r="G189" s="287"/>
      <c r="H189" s="287"/>
      <c r="I189" s="287"/>
      <c r="J189" s="287"/>
      <c r="K189" s="287"/>
    </row>
    <row r="190" spans="1:11" x14ac:dyDescent="0.2">
      <c r="A190" s="287"/>
      <c r="B190" s="287"/>
      <c r="C190" s="406"/>
      <c r="D190" s="406"/>
      <c r="E190" s="406"/>
      <c r="F190" s="287"/>
      <c r="G190" s="287"/>
      <c r="H190" s="287"/>
      <c r="I190" s="287"/>
      <c r="J190" s="287"/>
      <c r="K190" s="287"/>
    </row>
    <row r="191" spans="1:11" ht="7.5" customHeight="1" x14ac:dyDescent="0.2">
      <c r="A191" s="287"/>
      <c r="B191" s="287"/>
      <c r="C191" s="406"/>
      <c r="D191" s="406"/>
      <c r="E191" s="406"/>
      <c r="F191" s="287"/>
      <c r="G191" s="287"/>
      <c r="H191" s="287"/>
      <c r="I191" s="287"/>
      <c r="J191" s="287"/>
      <c r="K191" s="287"/>
    </row>
    <row r="192" spans="1:11" ht="8.25" customHeight="1" x14ac:dyDescent="0.2">
      <c r="A192" s="287"/>
      <c r="B192" s="287"/>
      <c r="C192" s="406"/>
      <c r="D192" s="406"/>
      <c r="E192" s="406"/>
      <c r="F192" s="287"/>
      <c r="G192" s="287"/>
      <c r="H192" s="287"/>
      <c r="I192" s="287"/>
      <c r="J192" s="287"/>
      <c r="K192" s="287"/>
    </row>
    <row r="193" spans="1:11" x14ac:dyDescent="0.2">
      <c r="A193" s="287"/>
      <c r="B193" s="287"/>
      <c r="C193" s="406"/>
      <c r="D193" s="406"/>
      <c r="E193" s="406"/>
      <c r="F193" s="287"/>
      <c r="G193" s="287"/>
      <c r="H193" s="287"/>
      <c r="I193" s="287"/>
      <c r="J193" s="287"/>
      <c r="K193" s="287"/>
    </row>
    <row r="194" spans="1:11" ht="7.5" customHeight="1" x14ac:dyDescent="0.2">
      <c r="A194" s="287"/>
      <c r="B194" s="287"/>
      <c r="C194" s="406"/>
      <c r="D194" s="406"/>
      <c r="E194" s="406"/>
      <c r="F194" s="287"/>
      <c r="G194" s="287"/>
      <c r="H194" s="287"/>
      <c r="I194" s="287"/>
      <c r="J194" s="287"/>
      <c r="K194" s="287"/>
    </row>
    <row r="195" spans="1:11" x14ac:dyDescent="0.2">
      <c r="A195" s="287"/>
      <c r="B195" s="287"/>
      <c r="C195" s="406"/>
      <c r="D195" s="406"/>
      <c r="E195" s="406"/>
      <c r="F195" s="287"/>
      <c r="G195" s="287"/>
      <c r="H195" s="287"/>
      <c r="I195" s="287"/>
      <c r="J195" s="287"/>
      <c r="K195" s="287"/>
    </row>
    <row r="196" spans="1:11" x14ac:dyDescent="0.2">
      <c r="A196" s="287"/>
      <c r="B196" s="287"/>
      <c r="C196" s="406"/>
      <c r="D196" s="406"/>
      <c r="E196" s="406"/>
      <c r="F196" s="287"/>
      <c r="G196" s="287"/>
      <c r="H196" s="287"/>
      <c r="I196" s="287"/>
      <c r="J196" s="287"/>
      <c r="K196" s="287"/>
    </row>
    <row r="197" spans="1:11" x14ac:dyDescent="0.2">
      <c r="A197" s="287"/>
      <c r="B197" s="287"/>
      <c r="C197" s="406"/>
      <c r="D197" s="406"/>
      <c r="E197" s="406"/>
      <c r="F197" s="287"/>
      <c r="G197" s="287"/>
      <c r="H197" s="287"/>
      <c r="I197" s="287"/>
      <c r="J197" s="287"/>
      <c r="K197" s="287"/>
    </row>
    <row r="198" spans="1:11" x14ac:dyDescent="0.2">
      <c r="A198" s="287"/>
      <c r="B198" s="287"/>
      <c r="C198" s="406"/>
      <c r="D198" s="406"/>
      <c r="E198" s="406"/>
      <c r="F198" s="287"/>
      <c r="G198" s="287"/>
      <c r="H198" s="287"/>
      <c r="I198" s="287"/>
      <c r="J198" s="287"/>
      <c r="K198" s="287"/>
    </row>
    <row r="199" spans="1:11" x14ac:dyDescent="0.2">
      <c r="A199" s="287"/>
      <c r="B199" s="287"/>
      <c r="C199" s="406"/>
      <c r="D199" s="406"/>
      <c r="E199" s="406"/>
      <c r="F199" s="287"/>
      <c r="G199" s="287"/>
      <c r="H199" s="287"/>
      <c r="I199" s="287"/>
      <c r="J199" s="287"/>
      <c r="K199" s="287"/>
    </row>
    <row r="200" spans="1:11" x14ac:dyDescent="0.2">
      <c r="A200" s="287"/>
      <c r="B200" s="287"/>
      <c r="C200" s="406"/>
      <c r="D200" s="406"/>
      <c r="E200" s="406"/>
      <c r="F200" s="287"/>
      <c r="G200" s="287"/>
      <c r="H200" s="287"/>
      <c r="I200" s="287"/>
      <c r="J200" s="287"/>
      <c r="K200" s="287"/>
    </row>
    <row r="201" spans="1:11" x14ac:dyDescent="0.2">
      <c r="A201" s="287"/>
      <c r="B201" s="287"/>
      <c r="C201" s="406"/>
      <c r="D201" s="406"/>
      <c r="E201" s="406"/>
      <c r="F201" s="287"/>
      <c r="G201" s="287"/>
      <c r="H201" s="287"/>
      <c r="I201" s="287"/>
      <c r="J201" s="287"/>
      <c r="K201" s="287"/>
    </row>
    <row r="202" spans="1:11" x14ac:dyDescent="0.2">
      <c r="A202" s="287"/>
      <c r="B202" s="287"/>
      <c r="C202" s="406"/>
      <c r="D202" s="406"/>
      <c r="E202" s="406"/>
      <c r="F202" s="287"/>
      <c r="G202" s="287"/>
      <c r="H202" s="287"/>
      <c r="I202" s="287"/>
      <c r="J202" s="287"/>
      <c r="K202" s="287"/>
    </row>
    <row r="203" spans="1:11" x14ac:dyDescent="0.2">
      <c r="A203" s="287"/>
      <c r="B203" s="287"/>
      <c r="C203" s="406"/>
      <c r="D203" s="406"/>
      <c r="E203" s="406"/>
      <c r="F203" s="287"/>
      <c r="G203" s="287"/>
      <c r="H203" s="287"/>
      <c r="I203" s="287"/>
      <c r="J203" s="287"/>
      <c r="K203" s="287"/>
    </row>
    <row r="204" spans="1:11" x14ac:dyDescent="0.2">
      <c r="A204" s="287"/>
      <c r="B204" s="287"/>
      <c r="C204" s="406"/>
      <c r="D204" s="406"/>
      <c r="E204" s="406"/>
      <c r="F204" s="287"/>
      <c r="G204" s="287"/>
      <c r="H204" s="287"/>
      <c r="I204" s="287"/>
      <c r="J204" s="287"/>
      <c r="K204" s="287"/>
    </row>
    <row r="205" spans="1:11" x14ac:dyDescent="0.2">
      <c r="A205" s="287"/>
      <c r="B205" s="287"/>
      <c r="C205" s="406"/>
      <c r="D205" s="406"/>
      <c r="E205" s="406"/>
      <c r="F205" s="287"/>
      <c r="G205" s="287"/>
      <c r="H205" s="287"/>
      <c r="I205" s="287"/>
      <c r="J205" s="287"/>
      <c r="K205" s="287"/>
    </row>
    <row r="206" spans="1:11" x14ac:dyDescent="0.2">
      <c r="A206" s="287"/>
      <c r="B206" s="287"/>
      <c r="C206" s="406"/>
      <c r="D206" s="406"/>
      <c r="E206" s="406"/>
      <c r="F206" s="287"/>
      <c r="G206" s="287"/>
      <c r="H206" s="287"/>
      <c r="I206" s="287"/>
      <c r="J206" s="287"/>
      <c r="K206" s="287"/>
    </row>
    <row r="207" spans="1:11" x14ac:dyDescent="0.2">
      <c r="A207" s="287"/>
      <c r="B207" s="287"/>
      <c r="C207" s="406"/>
      <c r="D207" s="406"/>
      <c r="E207" s="406"/>
      <c r="F207" s="287"/>
      <c r="G207" s="287"/>
      <c r="H207" s="287"/>
      <c r="I207" s="287"/>
      <c r="J207" s="287"/>
      <c r="K207" s="287"/>
    </row>
    <row r="208" spans="1:11" x14ac:dyDescent="0.2">
      <c r="A208" s="287"/>
      <c r="B208" s="287"/>
      <c r="C208" s="406"/>
      <c r="D208" s="406"/>
      <c r="E208" s="406"/>
      <c r="F208" s="287"/>
      <c r="G208" s="287"/>
      <c r="H208" s="287"/>
      <c r="I208" s="287"/>
      <c r="J208" s="287"/>
      <c r="K208" s="287"/>
    </row>
    <row r="209" spans="1:11" x14ac:dyDescent="0.2">
      <c r="A209" s="287"/>
      <c r="B209" s="287"/>
      <c r="C209" s="406"/>
      <c r="D209" s="406"/>
      <c r="E209" s="406"/>
      <c r="F209" s="287"/>
      <c r="G209" s="287"/>
      <c r="H209" s="287"/>
      <c r="I209" s="287"/>
      <c r="J209" s="287"/>
      <c r="K209" s="287"/>
    </row>
    <row r="210" spans="1:11" x14ac:dyDescent="0.2">
      <c r="A210" s="287"/>
      <c r="B210" s="287"/>
      <c r="C210" s="406"/>
      <c r="D210" s="406"/>
      <c r="E210" s="406"/>
      <c r="F210" s="287"/>
      <c r="G210" s="287"/>
      <c r="H210" s="287"/>
      <c r="I210" s="287"/>
      <c r="J210" s="287"/>
      <c r="K210" s="287"/>
    </row>
    <row r="211" spans="1:11" x14ac:dyDescent="0.2">
      <c r="A211" s="287"/>
      <c r="B211" s="287"/>
      <c r="C211" s="406"/>
      <c r="D211" s="406"/>
      <c r="E211" s="406"/>
      <c r="F211" s="287"/>
      <c r="G211" s="287"/>
      <c r="H211" s="287"/>
      <c r="I211" s="287"/>
      <c r="J211" s="287"/>
      <c r="K211" s="287"/>
    </row>
    <row r="212" spans="1:11" x14ac:dyDescent="0.2">
      <c r="A212" s="287"/>
      <c r="B212" s="287"/>
      <c r="C212" s="406"/>
      <c r="D212" s="406"/>
      <c r="E212" s="406"/>
      <c r="F212" s="287"/>
      <c r="G212" s="287"/>
      <c r="H212" s="287"/>
      <c r="I212" s="287"/>
      <c r="J212" s="287"/>
      <c r="K212" s="287"/>
    </row>
    <row r="213" spans="1:11" x14ac:dyDescent="0.2">
      <c r="A213" s="287"/>
      <c r="B213" s="287"/>
      <c r="C213" s="406"/>
      <c r="D213" s="406"/>
      <c r="E213" s="406"/>
      <c r="F213" s="287"/>
      <c r="G213" s="287"/>
      <c r="H213" s="287"/>
      <c r="I213" s="287"/>
      <c r="J213" s="287"/>
      <c r="K213" s="287"/>
    </row>
    <row r="214" spans="1:11" x14ac:dyDescent="0.2">
      <c r="A214" s="287"/>
      <c r="B214" s="287"/>
      <c r="C214" s="406"/>
      <c r="D214" s="406"/>
      <c r="E214" s="406"/>
      <c r="F214" s="287"/>
      <c r="G214" s="287"/>
      <c r="H214" s="287"/>
      <c r="I214" s="287"/>
      <c r="J214" s="287"/>
      <c r="K214" s="287"/>
    </row>
    <row r="215" spans="1:11" x14ac:dyDescent="0.2">
      <c r="A215" s="287"/>
      <c r="B215" s="287"/>
      <c r="C215" s="406"/>
      <c r="D215" s="406"/>
      <c r="E215" s="406"/>
      <c r="F215" s="287"/>
      <c r="G215" s="287"/>
      <c r="H215" s="287"/>
      <c r="I215" s="287"/>
      <c r="J215" s="287"/>
      <c r="K215" s="287"/>
    </row>
    <row r="216" spans="1:11" x14ac:dyDescent="0.2">
      <c r="A216" s="287"/>
      <c r="B216" s="287"/>
      <c r="C216" s="406"/>
      <c r="D216" s="406"/>
      <c r="E216" s="406"/>
      <c r="F216" s="287"/>
      <c r="G216" s="287"/>
      <c r="H216" s="287"/>
      <c r="I216" s="287"/>
      <c r="J216" s="287"/>
      <c r="K216" s="287"/>
    </row>
    <row r="217" spans="1:11" x14ac:dyDescent="0.2">
      <c r="A217" s="287"/>
      <c r="B217" s="287"/>
      <c r="C217" s="406"/>
      <c r="D217" s="406"/>
      <c r="E217" s="406"/>
      <c r="F217" s="287"/>
      <c r="G217" s="287"/>
      <c r="H217" s="287"/>
      <c r="I217" s="287"/>
      <c r="J217" s="287"/>
      <c r="K217" s="287"/>
    </row>
    <row r="218" spans="1:11" x14ac:dyDescent="0.2">
      <c r="A218" s="287"/>
      <c r="B218" s="287"/>
      <c r="C218" s="406"/>
      <c r="D218" s="406"/>
      <c r="E218" s="406"/>
      <c r="F218" s="287"/>
      <c r="G218" s="287"/>
      <c r="H218" s="287"/>
      <c r="I218" s="287"/>
      <c r="J218" s="287"/>
      <c r="K218" s="287"/>
    </row>
    <row r="219" spans="1:11" x14ac:dyDescent="0.2">
      <c r="A219" s="287"/>
      <c r="B219" s="287"/>
      <c r="C219" s="406"/>
      <c r="D219" s="406"/>
      <c r="E219" s="406"/>
      <c r="F219" s="287"/>
      <c r="G219" s="287"/>
      <c r="H219" s="287"/>
      <c r="I219" s="287"/>
      <c r="J219" s="287"/>
      <c r="K219" s="287"/>
    </row>
    <row r="220" spans="1:11" x14ac:dyDescent="0.2">
      <c r="A220" s="287"/>
      <c r="B220" s="287"/>
      <c r="C220" s="406"/>
      <c r="D220" s="406"/>
      <c r="E220" s="406"/>
      <c r="F220" s="287"/>
      <c r="G220" s="287"/>
      <c r="H220" s="287"/>
      <c r="I220" s="287"/>
      <c r="J220" s="287"/>
      <c r="K220" s="287"/>
    </row>
    <row r="221" spans="1:11" x14ac:dyDescent="0.2">
      <c r="A221" s="287"/>
      <c r="B221" s="287"/>
      <c r="C221" s="406"/>
      <c r="D221" s="406"/>
      <c r="E221" s="406"/>
      <c r="F221" s="287"/>
      <c r="G221" s="287"/>
      <c r="H221" s="287"/>
      <c r="I221" s="287"/>
      <c r="J221" s="287"/>
      <c r="K221" s="287"/>
    </row>
    <row r="222" spans="1:11" x14ac:dyDescent="0.2">
      <c r="A222" s="287"/>
      <c r="B222" s="287"/>
      <c r="C222" s="406"/>
      <c r="D222" s="406"/>
      <c r="E222" s="406"/>
      <c r="F222" s="287"/>
      <c r="G222" s="287"/>
      <c r="H222" s="287"/>
      <c r="I222" s="287"/>
      <c r="J222" s="287"/>
      <c r="K222" s="287"/>
    </row>
    <row r="223" spans="1:11" x14ac:dyDescent="0.2">
      <c r="A223" s="287"/>
      <c r="B223" s="287"/>
      <c r="C223" s="406"/>
      <c r="D223" s="406"/>
      <c r="E223" s="406"/>
      <c r="F223" s="287"/>
      <c r="G223" s="287"/>
      <c r="H223" s="287"/>
      <c r="I223" s="287"/>
      <c r="J223" s="287"/>
      <c r="K223" s="287"/>
    </row>
    <row r="224" spans="1:11" x14ac:dyDescent="0.2">
      <c r="A224" s="287"/>
      <c r="B224" s="287"/>
      <c r="C224" s="406"/>
      <c r="D224" s="406"/>
      <c r="E224" s="406"/>
      <c r="F224" s="287"/>
      <c r="G224" s="287"/>
      <c r="H224" s="287"/>
      <c r="I224" s="287"/>
      <c r="J224" s="287"/>
      <c r="K224" s="287"/>
    </row>
    <row r="225" spans="1:11" x14ac:dyDescent="0.2">
      <c r="A225" s="287"/>
      <c r="B225" s="287"/>
      <c r="C225" s="406"/>
      <c r="D225" s="406"/>
      <c r="E225" s="406"/>
      <c r="F225" s="287"/>
      <c r="G225" s="287"/>
      <c r="H225" s="287"/>
      <c r="I225" s="287"/>
      <c r="J225" s="287"/>
      <c r="K225" s="287"/>
    </row>
    <row r="226" spans="1:11" x14ac:dyDescent="0.2">
      <c r="A226" s="287"/>
      <c r="B226" s="287"/>
      <c r="C226" s="406"/>
      <c r="D226" s="406"/>
      <c r="E226" s="406"/>
      <c r="F226" s="287"/>
      <c r="G226" s="287"/>
      <c r="H226" s="287"/>
      <c r="I226" s="287"/>
      <c r="J226" s="287"/>
      <c r="K226" s="287"/>
    </row>
    <row r="227" spans="1:11" x14ac:dyDescent="0.2">
      <c r="A227" s="287"/>
      <c r="B227" s="287"/>
      <c r="C227" s="406"/>
      <c r="D227" s="406"/>
      <c r="E227" s="406"/>
      <c r="F227" s="287"/>
      <c r="G227" s="287"/>
      <c r="H227" s="287"/>
      <c r="I227" s="287"/>
      <c r="J227" s="287"/>
      <c r="K227" s="287"/>
    </row>
    <row r="228" spans="1:11" x14ac:dyDescent="0.2">
      <c r="A228" s="287"/>
      <c r="B228" s="287"/>
      <c r="C228" s="406"/>
      <c r="D228" s="406"/>
      <c r="E228" s="406"/>
      <c r="F228" s="287"/>
      <c r="G228" s="287"/>
      <c r="H228" s="287"/>
      <c r="I228" s="287"/>
      <c r="J228" s="287"/>
      <c r="K228" s="287"/>
    </row>
    <row r="229" spans="1:11" x14ac:dyDescent="0.2">
      <c r="A229" s="287"/>
      <c r="B229" s="287"/>
      <c r="C229" s="406"/>
      <c r="D229" s="406"/>
      <c r="E229" s="406"/>
      <c r="F229" s="287"/>
      <c r="G229" s="287"/>
      <c r="H229" s="287"/>
      <c r="I229" s="287"/>
      <c r="J229" s="287"/>
      <c r="K229" s="287"/>
    </row>
    <row r="230" spans="1:11" x14ac:dyDescent="0.2">
      <c r="A230" s="287"/>
      <c r="B230" s="287"/>
      <c r="C230" s="406"/>
      <c r="D230" s="406"/>
      <c r="E230" s="406"/>
      <c r="F230" s="287"/>
      <c r="G230" s="287"/>
      <c r="H230" s="287"/>
      <c r="I230" s="287"/>
      <c r="J230" s="287"/>
      <c r="K230" s="287"/>
    </row>
    <row r="231" spans="1:11" x14ac:dyDescent="0.2">
      <c r="A231" s="287"/>
      <c r="B231" s="287"/>
      <c r="C231" s="406"/>
      <c r="D231" s="406"/>
      <c r="E231" s="406"/>
      <c r="F231" s="287"/>
      <c r="G231" s="287"/>
      <c r="H231" s="287"/>
      <c r="I231" s="287"/>
      <c r="J231" s="287"/>
      <c r="K231" s="287"/>
    </row>
    <row r="232" spans="1:11" x14ac:dyDescent="0.2">
      <c r="A232" s="287"/>
      <c r="B232" s="287"/>
      <c r="C232" s="406"/>
      <c r="D232" s="406"/>
      <c r="E232" s="406"/>
      <c r="F232" s="287"/>
      <c r="G232" s="287"/>
      <c r="H232" s="287"/>
      <c r="I232" s="287"/>
      <c r="J232" s="287"/>
      <c r="K232" s="287"/>
    </row>
    <row r="233" spans="1:11" x14ac:dyDescent="0.2">
      <c r="A233" s="287"/>
      <c r="B233" s="287"/>
      <c r="C233" s="406"/>
      <c r="D233" s="406"/>
      <c r="E233" s="406"/>
      <c r="F233" s="287"/>
      <c r="G233" s="287"/>
      <c r="H233" s="287"/>
      <c r="I233" s="287"/>
      <c r="J233" s="287"/>
      <c r="K233" s="287"/>
    </row>
    <row r="234" spans="1:11" x14ac:dyDescent="0.2">
      <c r="A234" s="287"/>
      <c r="B234" s="287"/>
      <c r="C234" s="406"/>
      <c r="D234" s="406"/>
      <c r="E234" s="406"/>
      <c r="F234" s="287"/>
      <c r="G234" s="287"/>
      <c r="H234" s="287"/>
      <c r="I234" s="287"/>
      <c r="J234" s="287"/>
      <c r="K234" s="287"/>
    </row>
    <row r="235" spans="1:11" x14ac:dyDescent="0.2">
      <c r="A235" s="287"/>
      <c r="B235" s="287"/>
      <c r="C235" s="406"/>
      <c r="D235" s="406"/>
      <c r="E235" s="406"/>
      <c r="F235" s="287"/>
      <c r="G235" s="287"/>
      <c r="H235" s="287"/>
      <c r="I235" s="287"/>
      <c r="J235" s="287"/>
      <c r="K235" s="287"/>
    </row>
    <row r="236" spans="1:11" x14ac:dyDescent="0.2">
      <c r="A236" s="287"/>
      <c r="B236" s="287"/>
      <c r="C236" s="406"/>
      <c r="D236" s="406"/>
      <c r="E236" s="406"/>
      <c r="F236" s="287"/>
      <c r="G236" s="287"/>
      <c r="H236" s="287"/>
      <c r="I236" s="287"/>
      <c r="J236" s="287"/>
      <c r="K236" s="287"/>
    </row>
    <row r="237" spans="1:11" x14ac:dyDescent="0.2">
      <c r="A237" s="287"/>
      <c r="B237" s="287"/>
      <c r="C237" s="406"/>
      <c r="D237" s="406"/>
      <c r="E237" s="406"/>
      <c r="F237" s="287"/>
      <c r="G237" s="287"/>
      <c r="H237" s="287"/>
      <c r="I237" s="287"/>
      <c r="J237" s="287"/>
      <c r="K237" s="287"/>
    </row>
    <row r="238" spans="1:11" x14ac:dyDescent="0.2">
      <c r="A238" s="287"/>
      <c r="B238" s="287"/>
      <c r="C238" s="406"/>
      <c r="D238" s="406"/>
      <c r="E238" s="406"/>
      <c r="F238" s="287"/>
      <c r="G238" s="287"/>
      <c r="H238" s="287"/>
      <c r="I238" s="287"/>
      <c r="J238" s="287"/>
      <c r="K238" s="287"/>
    </row>
    <row r="239" spans="1:11" x14ac:dyDescent="0.2">
      <c r="A239" s="287"/>
      <c r="B239" s="287"/>
      <c r="C239" s="406"/>
      <c r="D239" s="406"/>
      <c r="E239" s="406"/>
      <c r="F239" s="287"/>
      <c r="G239" s="287"/>
      <c r="H239" s="287"/>
      <c r="I239" s="287"/>
      <c r="J239" s="287"/>
      <c r="K239" s="287"/>
    </row>
    <row r="240" spans="1:11" x14ac:dyDescent="0.2">
      <c r="A240" s="287"/>
      <c r="B240" s="287"/>
      <c r="C240" s="406"/>
      <c r="D240" s="406"/>
      <c r="E240" s="406"/>
      <c r="F240" s="287"/>
      <c r="G240" s="287"/>
      <c r="H240" s="287"/>
      <c r="I240" s="287"/>
      <c r="J240" s="287"/>
      <c r="K240" s="287"/>
    </row>
    <row r="241" spans="1:11" x14ac:dyDescent="0.2">
      <c r="A241" s="287"/>
      <c r="B241" s="287"/>
      <c r="C241" s="406"/>
      <c r="D241" s="406"/>
      <c r="E241" s="406"/>
      <c r="F241" s="287"/>
      <c r="G241" s="287"/>
      <c r="H241" s="287"/>
      <c r="I241" s="287"/>
      <c r="J241" s="287"/>
      <c r="K241" s="287"/>
    </row>
    <row r="242" spans="1:11" x14ac:dyDescent="0.2">
      <c r="A242" s="287"/>
      <c r="B242" s="287"/>
      <c r="C242" s="406"/>
      <c r="D242" s="406"/>
      <c r="E242" s="406"/>
      <c r="F242" s="287"/>
      <c r="G242" s="287"/>
      <c r="H242" s="287"/>
      <c r="I242" s="287"/>
      <c r="J242" s="287"/>
      <c r="K242" s="287"/>
    </row>
    <row r="243" spans="1:11" x14ac:dyDescent="0.2">
      <c r="A243" s="287"/>
      <c r="B243" s="287"/>
      <c r="C243" s="406"/>
      <c r="D243" s="406"/>
      <c r="E243" s="406"/>
      <c r="F243" s="287"/>
      <c r="G243" s="287"/>
      <c r="H243" s="287"/>
      <c r="I243" s="287"/>
      <c r="J243" s="287"/>
      <c r="K243" s="287"/>
    </row>
    <row r="244" spans="1:11" x14ac:dyDescent="0.2">
      <c r="A244" s="287"/>
      <c r="B244" s="287"/>
      <c r="C244" s="406"/>
      <c r="D244" s="406"/>
      <c r="E244" s="406"/>
      <c r="F244" s="287"/>
      <c r="G244" s="287"/>
      <c r="H244" s="287"/>
      <c r="I244" s="287"/>
      <c r="J244" s="287"/>
      <c r="K244" s="287"/>
    </row>
    <row r="245" spans="1:11" x14ac:dyDescent="0.2">
      <c r="A245" s="287"/>
      <c r="B245" s="287"/>
      <c r="C245" s="406"/>
      <c r="D245" s="406"/>
      <c r="E245" s="406"/>
      <c r="F245" s="287"/>
      <c r="G245" s="287"/>
      <c r="H245" s="287"/>
      <c r="I245" s="287"/>
      <c r="J245" s="287"/>
      <c r="K245" s="287"/>
    </row>
    <row r="246" spans="1:11" x14ac:dyDescent="0.2">
      <c r="A246" s="287"/>
      <c r="B246" s="287"/>
      <c r="C246" s="406"/>
      <c r="D246" s="406"/>
      <c r="E246" s="406"/>
      <c r="F246" s="287"/>
      <c r="G246" s="287"/>
      <c r="H246" s="287"/>
      <c r="I246" s="287"/>
      <c r="J246" s="287"/>
      <c r="K246" s="287"/>
    </row>
    <row r="247" spans="1:11" x14ac:dyDescent="0.2">
      <c r="A247" s="287"/>
      <c r="B247" s="287"/>
      <c r="C247" s="406"/>
      <c r="D247" s="406"/>
      <c r="E247" s="406"/>
      <c r="F247" s="287"/>
      <c r="G247" s="287"/>
      <c r="H247" s="287"/>
      <c r="I247" s="287"/>
      <c r="J247" s="287"/>
      <c r="K247" s="287"/>
    </row>
    <row r="248" spans="1:11" x14ac:dyDescent="0.2">
      <c r="A248" s="287"/>
      <c r="B248" s="287"/>
      <c r="C248" s="406"/>
      <c r="D248" s="406"/>
      <c r="E248" s="406"/>
      <c r="F248" s="287"/>
      <c r="G248" s="287"/>
      <c r="H248" s="287"/>
      <c r="I248" s="287"/>
      <c r="J248" s="287"/>
      <c r="K248" s="287"/>
    </row>
    <row r="249" spans="1:11" x14ac:dyDescent="0.2">
      <c r="A249" s="287"/>
      <c r="B249" s="287"/>
      <c r="C249" s="406"/>
      <c r="D249" s="406"/>
      <c r="E249" s="406"/>
      <c r="F249" s="287"/>
      <c r="G249" s="287"/>
      <c r="H249" s="287"/>
      <c r="I249" s="287"/>
      <c r="J249" s="287"/>
      <c r="K249" s="287"/>
    </row>
    <row r="250" spans="1:11" x14ac:dyDescent="0.2">
      <c r="A250" s="287"/>
      <c r="B250" s="287"/>
      <c r="C250" s="406"/>
      <c r="D250" s="406"/>
      <c r="E250" s="406"/>
      <c r="F250" s="287"/>
      <c r="G250" s="287"/>
      <c r="H250" s="287"/>
      <c r="I250" s="287"/>
      <c r="J250" s="287"/>
      <c r="K250" s="287"/>
    </row>
    <row r="251" spans="1:11" x14ac:dyDescent="0.2">
      <c r="A251" s="287"/>
      <c r="B251" s="287"/>
      <c r="C251" s="406"/>
      <c r="D251" s="406"/>
      <c r="E251" s="406"/>
      <c r="F251" s="287"/>
      <c r="G251" s="287"/>
      <c r="H251" s="287"/>
      <c r="I251" s="287"/>
      <c r="J251" s="287"/>
      <c r="K251" s="287"/>
    </row>
    <row r="252" spans="1:11" x14ac:dyDescent="0.2">
      <c r="A252" s="287"/>
      <c r="B252" s="287"/>
      <c r="C252" s="406"/>
      <c r="D252" s="406"/>
      <c r="E252" s="406"/>
      <c r="F252" s="287"/>
      <c r="G252" s="287"/>
      <c r="H252" s="287"/>
      <c r="I252" s="287"/>
      <c r="J252" s="287"/>
      <c r="K252" s="287"/>
    </row>
    <row r="253" spans="1:11" x14ac:dyDescent="0.2">
      <c r="A253" s="287"/>
      <c r="B253" s="287"/>
      <c r="C253" s="406"/>
      <c r="D253" s="406"/>
      <c r="E253" s="406"/>
      <c r="F253" s="287"/>
      <c r="G253" s="287"/>
      <c r="H253" s="287"/>
      <c r="I253" s="287"/>
      <c r="J253" s="287"/>
      <c r="K253" s="287"/>
    </row>
    <row r="254" spans="1:11" x14ac:dyDescent="0.2">
      <c r="A254" s="287"/>
      <c r="B254" s="287"/>
      <c r="C254" s="406"/>
      <c r="D254" s="406"/>
      <c r="E254" s="406"/>
      <c r="F254" s="287"/>
      <c r="G254" s="287"/>
      <c r="H254" s="287"/>
      <c r="I254" s="287"/>
      <c r="J254" s="287"/>
      <c r="K254" s="287"/>
    </row>
    <row r="255" spans="1:11" x14ac:dyDescent="0.2">
      <c r="A255" s="287"/>
      <c r="B255" s="287"/>
      <c r="C255" s="406"/>
      <c r="D255" s="406"/>
      <c r="E255" s="406"/>
      <c r="F255" s="287"/>
      <c r="G255" s="287"/>
      <c r="H255" s="287"/>
      <c r="I255" s="287"/>
      <c r="J255" s="287"/>
      <c r="K255" s="287"/>
    </row>
    <row r="256" spans="1:11" x14ac:dyDescent="0.2">
      <c r="A256" s="287"/>
      <c r="B256" s="287"/>
      <c r="C256" s="406"/>
      <c r="D256" s="406"/>
      <c r="E256" s="406"/>
      <c r="F256" s="287"/>
      <c r="G256" s="287"/>
      <c r="H256" s="287"/>
      <c r="I256" s="287"/>
      <c r="J256" s="287"/>
      <c r="K256" s="287"/>
    </row>
    <row r="257" spans="1:11" x14ac:dyDescent="0.2">
      <c r="A257" s="287"/>
      <c r="B257" s="287"/>
      <c r="C257" s="406"/>
      <c r="D257" s="406"/>
      <c r="E257" s="406"/>
      <c r="F257" s="287"/>
      <c r="G257" s="287"/>
      <c r="H257" s="287"/>
      <c r="I257" s="287"/>
      <c r="J257" s="287"/>
      <c r="K257" s="287"/>
    </row>
    <row r="258" spans="1:11" x14ac:dyDescent="0.2">
      <c r="A258" s="287"/>
      <c r="B258" s="287"/>
      <c r="C258" s="406"/>
      <c r="D258" s="406"/>
      <c r="E258" s="406"/>
      <c r="F258" s="287"/>
      <c r="G258" s="287"/>
      <c r="H258" s="287"/>
      <c r="I258" s="287"/>
      <c r="J258" s="287"/>
      <c r="K258" s="287"/>
    </row>
    <row r="259" spans="1:11" x14ac:dyDescent="0.2">
      <c r="A259" s="287"/>
      <c r="B259" s="287"/>
      <c r="C259" s="406"/>
      <c r="D259" s="406"/>
      <c r="E259" s="406"/>
      <c r="F259" s="287"/>
      <c r="G259" s="287"/>
      <c r="H259" s="287"/>
      <c r="I259" s="287"/>
      <c r="J259" s="287"/>
      <c r="K259" s="287"/>
    </row>
    <row r="260" spans="1:11" x14ac:dyDescent="0.2">
      <c r="A260" s="287"/>
      <c r="B260" s="287"/>
      <c r="C260" s="406"/>
      <c r="D260" s="406"/>
      <c r="E260" s="406"/>
      <c r="F260" s="287"/>
      <c r="G260" s="287"/>
      <c r="H260" s="287"/>
      <c r="I260" s="287"/>
      <c r="J260" s="287"/>
      <c r="K260" s="287"/>
    </row>
    <row r="261" spans="1:11" x14ac:dyDescent="0.2">
      <c r="A261" s="287"/>
      <c r="B261" s="287"/>
      <c r="C261" s="406"/>
      <c r="D261" s="406"/>
      <c r="E261" s="406"/>
      <c r="F261" s="287"/>
      <c r="G261" s="287"/>
      <c r="H261" s="287"/>
      <c r="I261" s="287"/>
      <c r="J261" s="287"/>
      <c r="K261" s="287"/>
    </row>
    <row r="262" spans="1:11" x14ac:dyDescent="0.2">
      <c r="A262" s="287"/>
      <c r="B262" s="287"/>
      <c r="C262" s="406"/>
      <c r="D262" s="406"/>
      <c r="E262" s="406"/>
      <c r="F262" s="287"/>
      <c r="G262" s="287"/>
      <c r="H262" s="287"/>
      <c r="I262" s="287"/>
      <c r="J262" s="287"/>
      <c r="K262" s="287"/>
    </row>
    <row r="263" spans="1:11" x14ac:dyDescent="0.2">
      <c r="A263" s="287"/>
      <c r="B263" s="287"/>
      <c r="C263" s="406"/>
      <c r="D263" s="406"/>
      <c r="E263" s="406"/>
      <c r="F263" s="287"/>
      <c r="G263" s="287"/>
      <c r="H263" s="287"/>
      <c r="I263" s="287"/>
      <c r="J263" s="287"/>
      <c r="K263" s="287"/>
    </row>
    <row r="264" spans="1:11" x14ac:dyDescent="0.2">
      <c r="A264" s="287"/>
      <c r="B264" s="287"/>
      <c r="C264" s="406"/>
      <c r="D264" s="406"/>
      <c r="E264" s="406"/>
      <c r="F264" s="287"/>
      <c r="G264" s="287"/>
      <c r="H264" s="287"/>
      <c r="I264" s="287"/>
      <c r="J264" s="287"/>
      <c r="K264" s="287"/>
    </row>
    <row r="265" spans="1:11" x14ac:dyDescent="0.2">
      <c r="A265" s="287"/>
      <c r="B265" s="287"/>
      <c r="C265" s="406"/>
      <c r="D265" s="406"/>
      <c r="E265" s="406"/>
      <c r="F265" s="287"/>
      <c r="G265" s="287"/>
      <c r="H265" s="287"/>
      <c r="I265" s="287"/>
      <c r="J265" s="287"/>
      <c r="K265" s="287"/>
    </row>
    <row r="266" spans="1:11" x14ac:dyDescent="0.2">
      <c r="A266" s="287"/>
      <c r="B266" s="287"/>
      <c r="C266" s="406"/>
      <c r="D266" s="406"/>
      <c r="E266" s="406"/>
      <c r="F266" s="287"/>
      <c r="G266" s="287"/>
      <c r="H266" s="287"/>
      <c r="I266" s="287"/>
      <c r="J266" s="287"/>
      <c r="K266" s="287"/>
    </row>
    <row r="267" spans="1:11" x14ac:dyDescent="0.2">
      <c r="A267" s="287"/>
      <c r="B267" s="287"/>
      <c r="C267" s="406"/>
      <c r="D267" s="406"/>
      <c r="E267" s="406"/>
      <c r="F267" s="287"/>
      <c r="G267" s="287"/>
      <c r="H267" s="287"/>
      <c r="I267" s="287"/>
      <c r="J267" s="287"/>
      <c r="K267" s="287"/>
    </row>
    <row r="268" spans="1:11" x14ac:dyDescent="0.2">
      <c r="A268" s="287"/>
      <c r="B268" s="287"/>
      <c r="C268" s="406"/>
      <c r="D268" s="406"/>
      <c r="E268" s="406"/>
      <c r="F268" s="287"/>
      <c r="G268" s="287"/>
      <c r="H268" s="287"/>
      <c r="I268" s="287"/>
      <c r="J268" s="287"/>
      <c r="K268" s="287"/>
    </row>
    <row r="269" spans="1:11" x14ac:dyDescent="0.2">
      <c r="A269" s="287"/>
      <c r="B269" s="287"/>
      <c r="C269" s="406"/>
      <c r="D269" s="406"/>
      <c r="E269" s="406"/>
      <c r="F269" s="287"/>
      <c r="G269" s="287"/>
      <c r="H269" s="287"/>
      <c r="I269" s="287"/>
      <c r="J269" s="287"/>
      <c r="K269" s="287"/>
    </row>
    <row r="270" spans="1:11" x14ac:dyDescent="0.2">
      <c r="A270" s="287"/>
      <c r="B270" s="287"/>
      <c r="C270" s="406"/>
      <c r="D270" s="406"/>
      <c r="E270" s="406"/>
      <c r="F270" s="287"/>
      <c r="G270" s="287"/>
      <c r="H270" s="287"/>
      <c r="I270" s="287"/>
      <c r="J270" s="287"/>
      <c r="K270" s="287"/>
    </row>
    <row r="271" spans="1:11" x14ac:dyDescent="0.2">
      <c r="A271" s="287"/>
      <c r="B271" s="287"/>
      <c r="C271" s="406"/>
      <c r="D271" s="406"/>
      <c r="E271" s="406"/>
      <c r="F271" s="287"/>
      <c r="G271" s="287"/>
      <c r="H271" s="287"/>
      <c r="I271" s="287"/>
      <c r="J271" s="287"/>
      <c r="K271" s="287"/>
    </row>
    <row r="272" spans="1:11" x14ac:dyDescent="0.2">
      <c r="A272" s="287"/>
      <c r="B272" s="287"/>
      <c r="C272" s="406"/>
      <c r="D272" s="406"/>
      <c r="E272" s="406"/>
      <c r="F272" s="287"/>
      <c r="G272" s="287"/>
      <c r="H272" s="287"/>
      <c r="I272" s="287"/>
      <c r="J272" s="287"/>
      <c r="K272" s="287"/>
    </row>
    <row r="273" spans="1:11" x14ac:dyDescent="0.2">
      <c r="A273" s="287"/>
      <c r="B273" s="287"/>
      <c r="C273" s="406"/>
      <c r="D273" s="406"/>
      <c r="E273" s="406"/>
      <c r="F273" s="287"/>
      <c r="G273" s="287"/>
      <c r="H273" s="287"/>
      <c r="I273" s="287"/>
      <c r="J273" s="287"/>
      <c r="K273" s="287"/>
    </row>
    <row r="274" spans="1:11" x14ac:dyDescent="0.2">
      <c r="A274" s="287"/>
      <c r="B274" s="287"/>
      <c r="C274" s="406"/>
      <c r="D274" s="406"/>
      <c r="E274" s="406"/>
      <c r="F274" s="287"/>
      <c r="G274" s="287"/>
      <c r="H274" s="287"/>
      <c r="I274" s="287"/>
      <c r="J274" s="287"/>
      <c r="K274" s="287"/>
    </row>
    <row r="275" spans="1:11" x14ac:dyDescent="0.2">
      <c r="A275" s="287"/>
      <c r="B275" s="287"/>
      <c r="C275" s="406"/>
      <c r="D275" s="406"/>
      <c r="E275" s="406"/>
      <c r="F275" s="287"/>
      <c r="G275" s="287"/>
      <c r="H275" s="287"/>
      <c r="I275" s="287"/>
      <c r="J275" s="287"/>
      <c r="K275" s="287"/>
    </row>
    <row r="276" spans="1:11" x14ac:dyDescent="0.2">
      <c r="A276" s="287"/>
      <c r="B276" s="287"/>
      <c r="C276" s="406"/>
      <c r="D276" s="406"/>
      <c r="E276" s="406"/>
      <c r="F276" s="287"/>
      <c r="G276" s="287"/>
      <c r="H276" s="287"/>
      <c r="I276" s="287"/>
      <c r="J276" s="287"/>
      <c r="K276" s="287"/>
    </row>
    <row r="277" spans="1:11" x14ac:dyDescent="0.2">
      <c r="A277" s="287"/>
      <c r="B277" s="287"/>
      <c r="C277" s="406"/>
      <c r="D277" s="406"/>
      <c r="E277" s="406"/>
      <c r="F277" s="287"/>
      <c r="G277" s="287"/>
      <c r="H277" s="287"/>
      <c r="I277" s="287"/>
      <c r="J277" s="287"/>
      <c r="K277" s="287"/>
    </row>
    <row r="278" spans="1:11" x14ac:dyDescent="0.2">
      <c r="A278" s="287"/>
      <c r="B278" s="287"/>
      <c r="C278" s="406"/>
      <c r="D278" s="406"/>
      <c r="E278" s="406"/>
      <c r="F278" s="287"/>
      <c r="G278" s="287"/>
      <c r="H278" s="287"/>
      <c r="I278" s="287"/>
      <c r="J278" s="287"/>
      <c r="K278" s="287"/>
    </row>
    <row r="279" spans="1:11" x14ac:dyDescent="0.2">
      <c r="A279" s="287"/>
      <c r="B279" s="287"/>
      <c r="C279" s="406"/>
      <c r="D279" s="406"/>
      <c r="E279" s="406"/>
      <c r="F279" s="287"/>
      <c r="G279" s="287"/>
      <c r="H279" s="287"/>
      <c r="I279" s="287"/>
      <c r="J279" s="287"/>
      <c r="K279" s="287"/>
    </row>
    <row r="280" spans="1:11" x14ac:dyDescent="0.2">
      <c r="A280" s="287"/>
      <c r="B280" s="287"/>
      <c r="C280" s="406"/>
      <c r="D280" s="406"/>
      <c r="E280" s="406"/>
      <c r="F280" s="287"/>
      <c r="G280" s="287"/>
      <c r="H280" s="287"/>
      <c r="I280" s="287"/>
      <c r="J280" s="287"/>
      <c r="K280" s="287"/>
    </row>
    <row r="281" spans="1:11" x14ac:dyDescent="0.2">
      <c r="A281" s="287"/>
      <c r="B281" s="287"/>
      <c r="C281" s="406"/>
      <c r="D281" s="406"/>
      <c r="E281" s="406"/>
      <c r="F281" s="287"/>
      <c r="G281" s="287"/>
      <c r="H281" s="287"/>
      <c r="I281" s="287"/>
      <c r="J281" s="287"/>
      <c r="K281" s="287"/>
    </row>
    <row r="282" spans="1:11" x14ac:dyDescent="0.2">
      <c r="A282" s="287"/>
      <c r="B282" s="287"/>
      <c r="C282" s="406"/>
      <c r="D282" s="406"/>
      <c r="E282" s="406"/>
      <c r="F282" s="287"/>
      <c r="G282" s="287"/>
      <c r="H282" s="287"/>
      <c r="I282" s="287"/>
      <c r="J282" s="287"/>
      <c r="K282" s="287"/>
    </row>
    <row r="283" spans="1:11" x14ac:dyDescent="0.2">
      <c r="A283" s="287"/>
      <c r="B283" s="287"/>
      <c r="C283" s="406"/>
      <c r="D283" s="406"/>
      <c r="E283" s="406"/>
      <c r="F283" s="287"/>
      <c r="G283" s="287"/>
      <c r="H283" s="287"/>
      <c r="I283" s="287"/>
      <c r="J283" s="287"/>
      <c r="K283" s="287"/>
    </row>
    <row r="284" spans="1:11" x14ac:dyDescent="0.2">
      <c r="A284" s="287"/>
      <c r="B284" s="287"/>
      <c r="C284" s="406"/>
      <c r="D284" s="406"/>
      <c r="E284" s="406"/>
      <c r="F284" s="287"/>
      <c r="G284" s="287"/>
      <c r="H284" s="287"/>
      <c r="I284" s="287"/>
      <c r="J284" s="287"/>
      <c r="K284" s="287"/>
    </row>
    <row r="285" spans="1:11" x14ac:dyDescent="0.2">
      <c r="A285" s="287"/>
      <c r="B285" s="287"/>
      <c r="C285" s="406"/>
      <c r="D285" s="406"/>
      <c r="E285" s="406"/>
      <c r="F285" s="287"/>
      <c r="G285" s="287"/>
      <c r="H285" s="287"/>
      <c r="I285" s="287"/>
      <c r="J285" s="287"/>
      <c r="K285" s="287"/>
    </row>
    <row r="286" spans="1:11" x14ac:dyDescent="0.2">
      <c r="A286" s="287"/>
      <c r="B286" s="287"/>
      <c r="C286" s="406"/>
      <c r="D286" s="406"/>
      <c r="E286" s="406"/>
      <c r="F286" s="287"/>
      <c r="G286" s="287"/>
      <c r="H286" s="287"/>
      <c r="I286" s="287"/>
      <c r="J286" s="287"/>
      <c r="K286" s="287"/>
    </row>
    <row r="287" spans="1:11" x14ac:dyDescent="0.2">
      <c r="A287" s="287"/>
      <c r="B287" s="287"/>
      <c r="C287" s="406"/>
      <c r="D287" s="406"/>
      <c r="E287" s="406"/>
      <c r="F287" s="287"/>
      <c r="G287" s="287"/>
      <c r="H287" s="287"/>
      <c r="I287" s="287"/>
      <c r="J287" s="287"/>
      <c r="K287" s="287"/>
    </row>
    <row r="288" spans="1:11" x14ac:dyDescent="0.2">
      <c r="A288" s="287"/>
      <c r="B288" s="287"/>
      <c r="C288" s="406"/>
      <c r="D288" s="406"/>
      <c r="E288" s="406"/>
      <c r="F288" s="287"/>
      <c r="G288" s="287"/>
      <c r="H288" s="287"/>
      <c r="I288" s="287"/>
      <c r="J288" s="287"/>
      <c r="K288" s="287"/>
    </row>
    <row r="289" spans="1:11" x14ac:dyDescent="0.2">
      <c r="A289" s="287"/>
      <c r="B289" s="287"/>
      <c r="C289" s="406"/>
      <c r="D289" s="406"/>
      <c r="E289" s="406"/>
      <c r="F289" s="287"/>
      <c r="G289" s="287"/>
      <c r="H289" s="287"/>
      <c r="I289" s="287"/>
      <c r="J289" s="287"/>
      <c r="K289" s="287"/>
    </row>
    <row r="290" spans="1:11" x14ac:dyDescent="0.2">
      <c r="A290" s="287"/>
      <c r="B290" s="287"/>
      <c r="C290" s="406"/>
      <c r="D290" s="406"/>
      <c r="E290" s="406"/>
      <c r="F290" s="287"/>
      <c r="G290" s="287"/>
      <c r="H290" s="287"/>
      <c r="I290" s="287"/>
      <c r="J290" s="287"/>
      <c r="K290" s="287"/>
    </row>
    <row r="291" spans="1:11" x14ac:dyDescent="0.2">
      <c r="A291" s="287"/>
      <c r="B291" s="287"/>
      <c r="C291" s="406"/>
      <c r="D291" s="406"/>
      <c r="E291" s="406"/>
      <c r="F291" s="287"/>
      <c r="G291" s="287"/>
      <c r="H291" s="287"/>
      <c r="I291" s="287"/>
      <c r="J291" s="287"/>
      <c r="K291" s="287"/>
    </row>
    <row r="292" spans="1:11" x14ac:dyDescent="0.2">
      <c r="A292" s="287"/>
      <c r="B292" s="287"/>
      <c r="C292" s="406"/>
      <c r="D292" s="406"/>
      <c r="E292" s="406"/>
      <c r="F292" s="287"/>
      <c r="G292" s="287"/>
      <c r="H292" s="287"/>
      <c r="I292" s="287"/>
      <c r="J292" s="287"/>
      <c r="K292" s="287"/>
    </row>
    <row r="293" spans="1:11" x14ac:dyDescent="0.2">
      <c r="A293" s="287"/>
      <c r="B293" s="287"/>
      <c r="C293" s="406"/>
      <c r="D293" s="406"/>
      <c r="E293" s="406"/>
      <c r="F293" s="287"/>
      <c r="G293" s="287"/>
      <c r="H293" s="287"/>
      <c r="I293" s="287"/>
      <c r="J293" s="287"/>
      <c r="K293" s="287"/>
    </row>
    <row r="294" spans="1:11" x14ac:dyDescent="0.2">
      <c r="A294" s="287"/>
      <c r="B294" s="287"/>
      <c r="C294" s="406"/>
      <c r="D294" s="406"/>
      <c r="E294" s="406"/>
      <c r="F294" s="287"/>
      <c r="G294" s="287"/>
      <c r="H294" s="287"/>
      <c r="I294" s="287"/>
      <c r="J294" s="287"/>
      <c r="K294" s="287"/>
    </row>
    <row r="295" spans="1:11" x14ac:dyDescent="0.2">
      <c r="A295" s="287"/>
      <c r="B295" s="287"/>
      <c r="C295" s="406"/>
      <c r="D295" s="406"/>
      <c r="E295" s="406"/>
      <c r="F295" s="287"/>
      <c r="G295" s="287"/>
      <c r="H295" s="287"/>
      <c r="I295" s="287"/>
      <c r="J295" s="287"/>
      <c r="K295" s="287"/>
    </row>
    <row r="296" spans="1:11" x14ac:dyDescent="0.2">
      <c r="A296" s="287"/>
      <c r="B296" s="287"/>
      <c r="C296" s="406"/>
      <c r="D296" s="406"/>
      <c r="E296" s="406"/>
      <c r="F296" s="287"/>
      <c r="G296" s="287"/>
      <c r="H296" s="287"/>
      <c r="I296" s="287"/>
      <c r="J296" s="287"/>
      <c r="K296" s="287"/>
    </row>
    <row r="297" spans="1:11" x14ac:dyDescent="0.2">
      <c r="A297" s="287"/>
      <c r="B297" s="287"/>
      <c r="C297" s="406"/>
      <c r="D297" s="406"/>
      <c r="E297" s="406"/>
      <c r="F297" s="287"/>
      <c r="G297" s="287"/>
      <c r="H297" s="287"/>
      <c r="I297" s="287"/>
      <c r="J297" s="287"/>
      <c r="K297" s="287"/>
    </row>
    <row r="298" spans="1:11" x14ac:dyDescent="0.2">
      <c r="A298" s="287"/>
      <c r="B298" s="287"/>
      <c r="C298" s="406"/>
      <c r="D298" s="406"/>
      <c r="E298" s="406"/>
      <c r="F298" s="287"/>
      <c r="G298" s="287"/>
      <c r="H298" s="287"/>
      <c r="I298" s="287"/>
      <c r="J298" s="287"/>
      <c r="K298" s="287"/>
    </row>
    <row r="299" spans="1:11" x14ac:dyDescent="0.2">
      <c r="A299" s="287"/>
      <c r="B299" s="287"/>
      <c r="C299" s="406"/>
      <c r="D299" s="406"/>
      <c r="E299" s="406"/>
      <c r="F299" s="287"/>
      <c r="G299" s="287"/>
      <c r="H299" s="287"/>
      <c r="I299" s="287"/>
      <c r="J299" s="287"/>
      <c r="K299" s="287"/>
    </row>
    <row r="300" spans="1:11" x14ac:dyDescent="0.2">
      <c r="A300" s="287"/>
      <c r="B300" s="287"/>
      <c r="C300" s="406"/>
      <c r="D300" s="406"/>
      <c r="E300" s="406"/>
      <c r="F300" s="287"/>
      <c r="G300" s="287"/>
      <c r="H300" s="287"/>
      <c r="I300" s="287"/>
      <c r="J300" s="287"/>
      <c r="K300" s="287"/>
    </row>
    <row r="301" spans="1:11" x14ac:dyDescent="0.2">
      <c r="A301" s="287"/>
      <c r="B301" s="287"/>
      <c r="C301" s="406"/>
      <c r="D301" s="406"/>
      <c r="E301" s="406"/>
      <c r="F301" s="287"/>
      <c r="G301" s="287"/>
      <c r="H301" s="287"/>
      <c r="I301" s="287"/>
      <c r="J301" s="287"/>
      <c r="K301" s="287"/>
    </row>
    <row r="302" spans="1:11" x14ac:dyDescent="0.2">
      <c r="A302" s="287"/>
      <c r="B302" s="287"/>
      <c r="C302" s="406"/>
      <c r="D302" s="406"/>
      <c r="E302" s="406"/>
      <c r="F302" s="287"/>
      <c r="G302" s="287"/>
      <c r="H302" s="287"/>
      <c r="I302" s="287"/>
      <c r="J302" s="287"/>
      <c r="K302" s="287"/>
    </row>
    <row r="303" spans="1:11" x14ac:dyDescent="0.2">
      <c r="A303" s="287"/>
      <c r="B303" s="287"/>
      <c r="C303" s="406"/>
      <c r="D303" s="406"/>
      <c r="E303" s="406"/>
      <c r="F303" s="287"/>
      <c r="G303" s="287"/>
      <c r="H303" s="287"/>
      <c r="I303" s="287"/>
      <c r="J303" s="287"/>
      <c r="K303" s="287"/>
    </row>
    <row r="304" spans="1:11" x14ac:dyDescent="0.2">
      <c r="A304" s="287"/>
      <c r="B304" s="287"/>
      <c r="C304" s="406"/>
      <c r="D304" s="406"/>
      <c r="E304" s="406"/>
      <c r="F304" s="287"/>
      <c r="G304" s="287"/>
      <c r="H304" s="287"/>
      <c r="I304" s="287"/>
      <c r="J304" s="287"/>
      <c r="K304" s="287"/>
    </row>
    <row r="305" spans="1:11" x14ac:dyDescent="0.2">
      <c r="A305" s="287"/>
      <c r="B305" s="287"/>
      <c r="C305" s="406"/>
      <c r="D305" s="406"/>
      <c r="E305" s="406"/>
      <c r="F305" s="287"/>
      <c r="G305" s="287"/>
      <c r="H305" s="287"/>
      <c r="I305" s="287"/>
      <c r="J305" s="287"/>
      <c r="K305" s="287"/>
    </row>
    <row r="306" spans="1:11" x14ac:dyDescent="0.2">
      <c r="A306" s="287"/>
      <c r="B306" s="287"/>
      <c r="C306" s="406"/>
      <c r="D306" s="406"/>
      <c r="E306" s="406"/>
      <c r="F306" s="287"/>
      <c r="G306" s="287"/>
      <c r="H306" s="287"/>
      <c r="I306" s="287"/>
      <c r="J306" s="287"/>
      <c r="K306" s="287"/>
    </row>
    <row r="307" spans="1:11" x14ac:dyDescent="0.2">
      <c r="A307" s="287"/>
      <c r="B307" s="287"/>
      <c r="C307" s="406"/>
      <c r="D307" s="406"/>
      <c r="E307" s="406"/>
      <c r="F307" s="287"/>
      <c r="G307" s="287"/>
      <c r="H307" s="287"/>
      <c r="I307" s="287"/>
      <c r="J307" s="287"/>
      <c r="K307" s="287"/>
    </row>
    <row r="308" spans="1:11" x14ac:dyDescent="0.2">
      <c r="A308" s="287"/>
      <c r="B308" s="287"/>
      <c r="C308" s="406"/>
      <c r="D308" s="406"/>
      <c r="E308" s="406"/>
      <c r="F308" s="287"/>
      <c r="G308" s="287"/>
      <c r="H308" s="287"/>
      <c r="I308" s="287"/>
      <c r="J308" s="287"/>
      <c r="K308" s="287"/>
    </row>
    <row r="309" spans="1:11" x14ac:dyDescent="0.2">
      <c r="A309" s="287"/>
      <c r="B309" s="287"/>
      <c r="C309" s="406"/>
      <c r="D309" s="406"/>
      <c r="E309" s="406"/>
      <c r="F309" s="287"/>
      <c r="G309" s="287"/>
      <c r="H309" s="287"/>
      <c r="I309" s="287"/>
      <c r="J309" s="287"/>
      <c r="K309" s="287"/>
    </row>
    <row r="310" spans="1:11" x14ac:dyDescent="0.2">
      <c r="A310" s="287"/>
      <c r="B310" s="287"/>
      <c r="C310" s="406"/>
      <c r="D310" s="406"/>
      <c r="E310" s="406"/>
      <c r="F310" s="287"/>
      <c r="G310" s="287"/>
      <c r="H310" s="287"/>
      <c r="I310" s="287"/>
      <c r="J310" s="287"/>
      <c r="K310" s="287"/>
    </row>
    <row r="311" spans="1:11" x14ac:dyDescent="0.2">
      <c r="A311" s="287"/>
      <c r="B311" s="287"/>
      <c r="C311" s="406"/>
      <c r="D311" s="406"/>
      <c r="E311" s="406"/>
      <c r="F311" s="287"/>
      <c r="G311" s="287"/>
      <c r="H311" s="287"/>
      <c r="I311" s="287"/>
      <c r="J311" s="287"/>
      <c r="K311" s="287"/>
    </row>
    <row r="312" spans="1:11" x14ac:dyDescent="0.2">
      <c r="A312" s="287"/>
      <c r="B312" s="287"/>
      <c r="C312" s="406"/>
      <c r="D312" s="406"/>
      <c r="E312" s="406"/>
      <c r="F312" s="287"/>
      <c r="G312" s="287"/>
      <c r="H312" s="287"/>
      <c r="I312" s="287"/>
      <c r="J312" s="287"/>
      <c r="K312" s="287"/>
    </row>
    <row r="313" spans="1:11" x14ac:dyDescent="0.2">
      <c r="A313" s="287"/>
      <c r="B313" s="287"/>
      <c r="C313" s="406"/>
      <c r="D313" s="406"/>
      <c r="E313" s="406"/>
      <c r="F313" s="287"/>
      <c r="G313" s="287"/>
      <c r="H313" s="287"/>
      <c r="I313" s="287"/>
      <c r="J313" s="287"/>
      <c r="K313" s="287"/>
    </row>
    <row r="314" spans="1:11" x14ac:dyDescent="0.2">
      <c r="A314" s="287"/>
      <c r="B314" s="287"/>
      <c r="C314" s="406"/>
      <c r="D314" s="406"/>
      <c r="E314" s="406"/>
      <c r="F314" s="287"/>
      <c r="G314" s="287"/>
      <c r="H314" s="287"/>
      <c r="I314" s="287"/>
      <c r="J314" s="287"/>
      <c r="K314" s="287"/>
    </row>
    <row r="315" spans="1:11" x14ac:dyDescent="0.2">
      <c r="A315" s="287"/>
      <c r="B315" s="287"/>
      <c r="C315" s="406"/>
      <c r="D315" s="406"/>
      <c r="E315" s="406"/>
      <c r="F315" s="287"/>
      <c r="G315" s="287"/>
      <c r="H315" s="287"/>
      <c r="I315" s="287"/>
      <c r="J315" s="287"/>
      <c r="K315" s="287"/>
    </row>
    <row r="316" spans="1:11" x14ac:dyDescent="0.2">
      <c r="A316" s="287"/>
      <c r="B316" s="287"/>
      <c r="C316" s="406"/>
      <c r="D316" s="406"/>
      <c r="E316" s="406"/>
      <c r="F316" s="287"/>
      <c r="G316" s="287"/>
      <c r="H316" s="287"/>
      <c r="I316" s="287"/>
      <c r="J316" s="287"/>
      <c r="K316" s="287"/>
    </row>
    <row r="317" spans="1:11" x14ac:dyDescent="0.2">
      <c r="A317" s="287"/>
      <c r="B317" s="287"/>
      <c r="C317" s="406"/>
      <c r="D317" s="406"/>
      <c r="E317" s="406"/>
      <c r="F317" s="287"/>
      <c r="G317" s="287"/>
      <c r="H317" s="287"/>
      <c r="I317" s="287"/>
      <c r="J317" s="287"/>
      <c r="K317" s="287"/>
    </row>
    <row r="318" spans="1:11" x14ac:dyDescent="0.2">
      <c r="A318" s="287"/>
      <c r="B318" s="287"/>
      <c r="C318" s="406"/>
      <c r="D318" s="406"/>
      <c r="E318" s="406"/>
      <c r="F318" s="287"/>
      <c r="G318" s="287"/>
      <c r="H318" s="287"/>
      <c r="I318" s="287"/>
      <c r="J318" s="287"/>
      <c r="K318" s="287"/>
    </row>
    <row r="319" spans="1:11" x14ac:dyDescent="0.2">
      <c r="A319" s="287"/>
      <c r="B319" s="287"/>
      <c r="C319" s="406"/>
      <c r="D319" s="406"/>
      <c r="E319" s="406"/>
      <c r="F319" s="287"/>
      <c r="G319" s="287"/>
      <c r="H319" s="287"/>
      <c r="I319" s="287"/>
      <c r="J319" s="287"/>
      <c r="K319" s="287"/>
    </row>
    <row r="320" spans="1:11" x14ac:dyDescent="0.2">
      <c r="A320" s="287"/>
      <c r="B320" s="287"/>
      <c r="C320" s="406"/>
      <c r="D320" s="406"/>
      <c r="E320" s="406"/>
      <c r="F320" s="287"/>
      <c r="G320" s="287"/>
      <c r="H320" s="287"/>
      <c r="I320" s="287"/>
      <c r="J320" s="287"/>
      <c r="K320" s="287"/>
    </row>
    <row r="321" spans="1:11" x14ac:dyDescent="0.2">
      <c r="A321" s="287"/>
      <c r="B321" s="287"/>
      <c r="C321" s="406"/>
      <c r="D321" s="406"/>
      <c r="E321" s="406"/>
      <c r="F321" s="287"/>
      <c r="G321" s="287"/>
      <c r="H321" s="287"/>
      <c r="I321" s="287"/>
      <c r="J321" s="287"/>
      <c r="K321" s="287"/>
    </row>
    <row r="322" spans="1:11" x14ac:dyDescent="0.2">
      <c r="A322" s="287"/>
      <c r="B322" s="287"/>
      <c r="C322" s="406"/>
      <c r="D322" s="406"/>
      <c r="E322" s="406"/>
      <c r="F322" s="287"/>
      <c r="G322" s="287"/>
      <c r="H322" s="287"/>
      <c r="I322" s="287"/>
      <c r="J322" s="287"/>
      <c r="K322" s="287"/>
    </row>
    <row r="323" spans="1:11" x14ac:dyDescent="0.2">
      <c r="A323" s="287"/>
      <c r="B323" s="287"/>
      <c r="C323" s="406"/>
      <c r="D323" s="406"/>
      <c r="E323" s="406"/>
      <c r="F323" s="287"/>
      <c r="G323" s="287"/>
      <c r="H323" s="287"/>
      <c r="I323" s="287"/>
      <c r="J323" s="287"/>
      <c r="K323" s="287"/>
    </row>
    <row r="324" spans="1:11" x14ac:dyDescent="0.2">
      <c r="A324" s="287"/>
      <c r="B324" s="287"/>
      <c r="C324" s="406"/>
      <c r="D324" s="406"/>
      <c r="E324" s="406"/>
      <c r="F324" s="287"/>
      <c r="G324" s="287"/>
      <c r="H324" s="287"/>
      <c r="I324" s="287"/>
      <c r="J324" s="287"/>
      <c r="K324" s="287"/>
    </row>
    <row r="325" spans="1:11" x14ac:dyDescent="0.2">
      <c r="A325" s="287"/>
      <c r="B325" s="287"/>
      <c r="C325" s="406"/>
      <c r="D325" s="406"/>
      <c r="E325" s="406"/>
      <c r="F325" s="287"/>
      <c r="G325" s="287"/>
      <c r="H325" s="287"/>
      <c r="I325" s="287"/>
      <c r="J325" s="287"/>
      <c r="K325" s="287"/>
    </row>
    <row r="326" spans="1:11" x14ac:dyDescent="0.2">
      <c r="A326" s="287"/>
      <c r="B326" s="287"/>
      <c r="C326" s="406"/>
      <c r="D326" s="406"/>
      <c r="E326" s="406"/>
      <c r="F326" s="287"/>
      <c r="G326" s="287"/>
      <c r="H326" s="287"/>
      <c r="I326" s="287"/>
      <c r="J326" s="287"/>
      <c r="K326" s="287"/>
    </row>
    <row r="327" spans="1:11" x14ac:dyDescent="0.2">
      <c r="A327" s="287"/>
      <c r="B327" s="287"/>
      <c r="C327" s="406"/>
      <c r="D327" s="406"/>
      <c r="E327" s="406"/>
      <c r="F327" s="287"/>
      <c r="G327" s="287"/>
      <c r="H327" s="287"/>
      <c r="I327" s="287"/>
      <c r="J327" s="287"/>
      <c r="K327" s="287"/>
    </row>
    <row r="328" spans="1:11" x14ac:dyDescent="0.2">
      <c r="A328" s="287"/>
      <c r="B328" s="287"/>
      <c r="C328" s="406"/>
      <c r="D328" s="406"/>
      <c r="E328" s="406"/>
      <c r="F328" s="287"/>
      <c r="G328" s="287"/>
      <c r="H328" s="287"/>
      <c r="I328" s="287"/>
      <c r="J328" s="287"/>
      <c r="K328" s="287"/>
    </row>
    <row r="329" spans="1:11" x14ac:dyDescent="0.2">
      <c r="A329" s="287"/>
      <c r="B329" s="287"/>
      <c r="C329" s="406"/>
      <c r="D329" s="406"/>
      <c r="E329" s="406"/>
      <c r="F329" s="287"/>
      <c r="G329" s="287"/>
      <c r="H329" s="287"/>
      <c r="I329" s="287"/>
      <c r="J329" s="287"/>
      <c r="K329" s="287"/>
    </row>
    <row r="330" spans="1:11" x14ac:dyDescent="0.2">
      <c r="A330" s="287"/>
      <c r="B330" s="287"/>
      <c r="C330" s="406"/>
      <c r="D330" s="406"/>
      <c r="E330" s="406"/>
      <c r="F330" s="287"/>
      <c r="G330" s="287"/>
      <c r="H330" s="287"/>
      <c r="I330" s="287"/>
      <c r="J330" s="287"/>
      <c r="K330" s="287"/>
    </row>
    <row r="331" spans="1:11" x14ac:dyDescent="0.2">
      <c r="A331" s="287"/>
      <c r="B331" s="287"/>
      <c r="C331" s="406"/>
      <c r="D331" s="406"/>
      <c r="E331" s="406"/>
      <c r="F331" s="287"/>
      <c r="G331" s="287"/>
      <c r="H331" s="287"/>
      <c r="I331" s="287"/>
      <c r="J331" s="287"/>
      <c r="K331" s="287"/>
    </row>
    <row r="332" spans="1:11" x14ac:dyDescent="0.2">
      <c r="A332" s="287"/>
      <c r="B332" s="287"/>
      <c r="C332" s="406"/>
      <c r="D332" s="406"/>
      <c r="E332" s="406"/>
      <c r="F332" s="287"/>
      <c r="G332" s="287"/>
      <c r="H332" s="287"/>
      <c r="I332" s="287"/>
      <c r="J332" s="287"/>
      <c r="K332" s="287"/>
    </row>
    <row r="333" spans="1:11" x14ac:dyDescent="0.2">
      <c r="A333" s="287"/>
      <c r="B333" s="287"/>
      <c r="C333" s="406"/>
      <c r="D333" s="406"/>
      <c r="E333" s="406"/>
      <c r="F333" s="287"/>
      <c r="G333" s="287"/>
      <c r="H333" s="287"/>
      <c r="I333" s="287"/>
      <c r="J333" s="287"/>
      <c r="K333" s="287"/>
    </row>
    <row r="334" spans="1:11" x14ac:dyDescent="0.2">
      <c r="A334" s="287"/>
      <c r="B334" s="287"/>
      <c r="C334" s="406"/>
      <c r="D334" s="406"/>
      <c r="E334" s="406"/>
      <c r="F334" s="287"/>
      <c r="G334" s="287"/>
      <c r="H334" s="287"/>
      <c r="I334" s="287"/>
      <c r="J334" s="287"/>
      <c r="K334" s="287"/>
    </row>
    <row r="335" spans="1:11" x14ac:dyDescent="0.2">
      <c r="A335" s="287"/>
      <c r="B335" s="287"/>
      <c r="C335" s="406"/>
      <c r="D335" s="406"/>
      <c r="E335" s="406"/>
      <c r="F335" s="287"/>
      <c r="G335" s="287"/>
      <c r="H335" s="287"/>
      <c r="I335" s="287"/>
      <c r="J335" s="287"/>
      <c r="K335" s="287"/>
    </row>
    <row r="336" spans="1:11" x14ac:dyDescent="0.2">
      <c r="A336" s="287"/>
      <c r="B336" s="287"/>
      <c r="C336" s="406"/>
      <c r="D336" s="406"/>
      <c r="E336" s="406"/>
      <c r="F336" s="287"/>
      <c r="G336" s="287"/>
      <c r="H336" s="287"/>
      <c r="I336" s="287"/>
      <c r="J336" s="287"/>
      <c r="K336" s="287"/>
    </row>
    <row r="337" spans="1:11" x14ac:dyDescent="0.2">
      <c r="A337" s="287"/>
      <c r="B337" s="287"/>
      <c r="C337" s="406"/>
      <c r="D337" s="406"/>
      <c r="E337" s="406"/>
      <c r="F337" s="287"/>
      <c r="G337" s="287"/>
      <c r="H337" s="287"/>
      <c r="I337" s="287"/>
      <c r="J337" s="287"/>
      <c r="K337" s="287"/>
    </row>
    <row r="338" spans="1:11" x14ac:dyDescent="0.2">
      <c r="A338" s="287"/>
      <c r="B338" s="287"/>
      <c r="C338" s="406"/>
      <c r="D338" s="406"/>
      <c r="E338" s="406"/>
      <c r="F338" s="287"/>
      <c r="G338" s="287"/>
      <c r="H338" s="287"/>
      <c r="I338" s="287"/>
      <c r="J338" s="287"/>
      <c r="K338" s="287"/>
    </row>
    <row r="339" spans="1:11" x14ac:dyDescent="0.2">
      <c r="A339" s="287"/>
      <c r="B339" s="287"/>
      <c r="C339" s="406"/>
      <c r="D339" s="406"/>
      <c r="E339" s="406"/>
      <c r="F339" s="287"/>
      <c r="G339" s="287"/>
      <c r="H339" s="287"/>
      <c r="I339" s="287"/>
      <c r="J339" s="287"/>
      <c r="K339" s="287"/>
    </row>
    <row r="340" spans="1:11" x14ac:dyDescent="0.2">
      <c r="A340" s="287"/>
      <c r="B340" s="287"/>
      <c r="C340" s="406"/>
      <c r="D340" s="406"/>
      <c r="E340" s="406"/>
      <c r="F340" s="287"/>
      <c r="G340" s="287"/>
      <c r="H340" s="287"/>
      <c r="I340" s="287"/>
      <c r="J340" s="287"/>
      <c r="K340" s="287"/>
    </row>
    <row r="341" spans="1:11" x14ac:dyDescent="0.2">
      <c r="A341" s="287"/>
      <c r="B341" s="287"/>
      <c r="C341" s="406"/>
      <c r="D341" s="406"/>
      <c r="E341" s="406"/>
      <c r="F341" s="287"/>
      <c r="G341" s="287"/>
      <c r="H341" s="287"/>
      <c r="I341" s="287"/>
      <c r="J341" s="287"/>
      <c r="K341" s="287"/>
    </row>
    <row r="342" spans="1:11" x14ac:dyDescent="0.2">
      <c r="A342" s="287"/>
      <c r="B342" s="287"/>
      <c r="C342" s="406"/>
      <c r="D342" s="406"/>
      <c r="E342" s="406"/>
      <c r="F342" s="287"/>
      <c r="G342" s="287"/>
      <c r="H342" s="287"/>
      <c r="I342" s="287"/>
      <c r="J342" s="287"/>
      <c r="K342" s="287"/>
    </row>
    <row r="343" spans="1:11" x14ac:dyDescent="0.2">
      <c r="A343" s="287"/>
      <c r="B343" s="287"/>
      <c r="C343" s="406"/>
      <c r="D343" s="406"/>
      <c r="E343" s="406"/>
      <c r="F343" s="287"/>
      <c r="G343" s="287"/>
      <c r="H343" s="287"/>
      <c r="I343" s="287"/>
      <c r="J343" s="287"/>
      <c r="K343" s="287"/>
    </row>
    <row r="344" spans="1:11" x14ac:dyDescent="0.2">
      <c r="A344" s="287"/>
      <c r="B344" s="287"/>
      <c r="C344" s="406"/>
      <c r="D344" s="406"/>
      <c r="E344" s="406"/>
      <c r="F344" s="287"/>
      <c r="G344" s="287"/>
      <c r="H344" s="287"/>
      <c r="I344" s="287"/>
      <c r="J344" s="287"/>
      <c r="K344" s="287"/>
    </row>
    <row r="345" spans="1:11" x14ac:dyDescent="0.2">
      <c r="A345" s="287"/>
      <c r="B345" s="287"/>
      <c r="C345" s="406"/>
      <c r="D345" s="406"/>
      <c r="E345" s="406"/>
      <c r="F345" s="287"/>
      <c r="G345" s="287"/>
      <c r="H345" s="287"/>
      <c r="I345" s="287"/>
      <c r="J345" s="287"/>
      <c r="K345" s="287"/>
    </row>
    <row r="346" spans="1:11" x14ac:dyDescent="0.2">
      <c r="A346" s="287"/>
      <c r="B346" s="287"/>
      <c r="C346" s="406"/>
      <c r="D346" s="406"/>
      <c r="E346" s="406"/>
      <c r="F346" s="287"/>
      <c r="G346" s="287"/>
      <c r="H346" s="287"/>
      <c r="I346" s="287"/>
      <c r="J346" s="287"/>
      <c r="K346" s="287"/>
    </row>
    <row r="347" spans="1:11" x14ac:dyDescent="0.2">
      <c r="A347" s="287"/>
      <c r="B347" s="287"/>
      <c r="C347" s="406"/>
      <c r="D347" s="406"/>
      <c r="E347" s="406"/>
      <c r="F347" s="287"/>
      <c r="G347" s="287"/>
      <c r="H347" s="287"/>
      <c r="I347" s="287"/>
      <c r="J347" s="287"/>
      <c r="K347" s="287"/>
    </row>
    <row r="348" spans="1:11" x14ac:dyDescent="0.2">
      <c r="A348" s="287"/>
      <c r="B348" s="287"/>
      <c r="C348" s="406"/>
      <c r="D348" s="406"/>
      <c r="E348" s="406"/>
      <c r="F348" s="287"/>
      <c r="G348" s="287"/>
      <c r="H348" s="287"/>
      <c r="I348" s="287"/>
      <c r="J348" s="287"/>
      <c r="K348" s="287"/>
    </row>
    <row r="349" spans="1:11" x14ac:dyDescent="0.2">
      <c r="A349" s="287"/>
      <c r="B349" s="287"/>
      <c r="C349" s="406"/>
      <c r="D349" s="406"/>
      <c r="E349" s="406"/>
      <c r="F349" s="287"/>
      <c r="G349" s="287"/>
      <c r="H349" s="287"/>
      <c r="I349" s="287"/>
      <c r="J349" s="287"/>
      <c r="K349" s="287"/>
    </row>
    <row r="350" spans="1:11" x14ac:dyDescent="0.2">
      <c r="A350" s="287"/>
      <c r="B350" s="287"/>
      <c r="C350" s="406"/>
      <c r="D350" s="406"/>
      <c r="E350" s="406"/>
      <c r="F350" s="287"/>
      <c r="G350" s="287"/>
      <c r="H350" s="287"/>
      <c r="I350" s="287"/>
      <c r="J350" s="287"/>
      <c r="K350" s="287"/>
    </row>
    <row r="351" spans="1:11" x14ac:dyDescent="0.2">
      <c r="A351" s="287"/>
      <c r="B351" s="287"/>
      <c r="C351" s="406"/>
      <c r="D351" s="406"/>
      <c r="E351" s="406"/>
      <c r="F351" s="287"/>
      <c r="G351" s="287"/>
      <c r="H351" s="287"/>
      <c r="I351" s="287"/>
      <c r="J351" s="287"/>
      <c r="K351" s="287"/>
    </row>
    <row r="352" spans="1:11" x14ac:dyDescent="0.2">
      <c r="A352" s="287"/>
      <c r="B352" s="287"/>
      <c r="C352" s="406"/>
      <c r="D352" s="406"/>
      <c r="E352" s="406"/>
      <c r="F352" s="287"/>
      <c r="G352" s="287"/>
      <c r="H352" s="287"/>
      <c r="I352" s="287"/>
      <c r="J352" s="287"/>
      <c r="K352" s="287"/>
    </row>
    <row r="353" spans="1:11" x14ac:dyDescent="0.2">
      <c r="A353" s="287"/>
      <c r="B353" s="287"/>
      <c r="C353" s="406"/>
      <c r="D353" s="406"/>
      <c r="E353" s="406"/>
      <c r="F353" s="287"/>
      <c r="G353" s="287"/>
      <c r="H353" s="287"/>
      <c r="I353" s="287"/>
      <c r="J353" s="287"/>
      <c r="K353" s="287"/>
    </row>
    <row r="354" spans="1:11" x14ac:dyDescent="0.2">
      <c r="A354" s="287"/>
      <c r="B354" s="287"/>
      <c r="C354" s="406"/>
      <c r="D354" s="406"/>
      <c r="E354" s="406"/>
      <c r="F354" s="287"/>
      <c r="G354" s="287"/>
      <c r="H354" s="287"/>
      <c r="I354" s="287"/>
      <c r="J354" s="287"/>
      <c r="K354" s="287"/>
    </row>
    <row r="355" spans="1:11" x14ac:dyDescent="0.2">
      <c r="A355" s="287"/>
      <c r="B355" s="287"/>
      <c r="C355" s="406"/>
      <c r="D355" s="406"/>
      <c r="E355" s="406"/>
      <c r="F355" s="287"/>
      <c r="G355" s="287"/>
      <c r="H355" s="287"/>
      <c r="I355" s="287"/>
      <c r="J355" s="287"/>
      <c r="K355" s="287"/>
    </row>
    <row r="356" spans="1:11" x14ac:dyDescent="0.2">
      <c r="A356" s="287"/>
      <c r="B356" s="287"/>
      <c r="C356" s="406"/>
      <c r="D356" s="406"/>
      <c r="E356" s="406"/>
      <c r="F356" s="287"/>
      <c r="G356" s="287"/>
      <c r="H356" s="287"/>
      <c r="I356" s="287"/>
      <c r="J356" s="287"/>
      <c r="K356" s="287"/>
    </row>
    <row r="357" spans="1:11" x14ac:dyDescent="0.2">
      <c r="A357" s="287"/>
      <c r="B357" s="287"/>
      <c r="C357" s="406"/>
      <c r="D357" s="406"/>
      <c r="E357" s="406"/>
      <c r="F357" s="287"/>
      <c r="G357" s="287"/>
      <c r="H357" s="287"/>
      <c r="I357" s="287"/>
      <c r="J357" s="287"/>
      <c r="K357" s="287"/>
    </row>
    <row r="358" spans="1:11" x14ac:dyDescent="0.2">
      <c r="A358" s="287"/>
      <c r="B358" s="287"/>
      <c r="C358" s="406"/>
      <c r="D358" s="406"/>
      <c r="E358" s="406"/>
      <c r="F358" s="287"/>
      <c r="G358" s="287"/>
      <c r="H358" s="287"/>
      <c r="I358" s="287"/>
      <c r="J358" s="287"/>
      <c r="K358" s="287"/>
    </row>
    <row r="359" spans="1:11" x14ac:dyDescent="0.2">
      <c r="A359" s="287"/>
      <c r="B359" s="287"/>
      <c r="C359" s="406"/>
      <c r="D359" s="406"/>
      <c r="E359" s="406"/>
      <c r="F359" s="287"/>
      <c r="G359" s="287"/>
      <c r="H359" s="287"/>
      <c r="I359" s="287"/>
      <c r="J359" s="287"/>
      <c r="K359" s="287"/>
    </row>
    <row r="360" spans="1:11" x14ac:dyDescent="0.2">
      <c r="A360" s="287"/>
      <c r="B360" s="287"/>
      <c r="C360" s="406"/>
      <c r="D360" s="406"/>
      <c r="E360" s="406"/>
      <c r="F360" s="287"/>
      <c r="G360" s="287"/>
      <c r="H360" s="287"/>
      <c r="I360" s="287"/>
      <c r="J360" s="287"/>
      <c r="K360" s="287"/>
    </row>
    <row r="361" spans="1:11" x14ac:dyDescent="0.2">
      <c r="A361" s="287"/>
      <c r="B361" s="287"/>
      <c r="C361" s="406"/>
      <c r="D361" s="406"/>
      <c r="E361" s="406"/>
      <c r="F361" s="287"/>
      <c r="G361" s="287"/>
      <c r="H361" s="287"/>
      <c r="I361" s="287"/>
      <c r="J361" s="287"/>
      <c r="K361" s="287"/>
    </row>
    <row r="362" spans="1:11" x14ac:dyDescent="0.2">
      <c r="A362" s="287"/>
      <c r="B362" s="287"/>
      <c r="C362" s="406"/>
      <c r="D362" s="406"/>
      <c r="E362" s="406"/>
      <c r="F362" s="287"/>
      <c r="G362" s="287"/>
      <c r="H362" s="287"/>
      <c r="I362" s="287"/>
      <c r="J362" s="287"/>
      <c r="K362" s="287"/>
    </row>
    <row r="363" spans="1:11" x14ac:dyDescent="0.2">
      <c r="A363" s="287"/>
      <c r="B363" s="287"/>
      <c r="C363" s="406"/>
      <c r="D363" s="406"/>
      <c r="E363" s="406"/>
      <c r="F363" s="287"/>
      <c r="G363" s="287"/>
      <c r="H363" s="287"/>
      <c r="I363" s="287"/>
      <c r="J363" s="287"/>
      <c r="K363" s="287"/>
    </row>
    <row r="364" spans="1:11" x14ac:dyDescent="0.2">
      <c r="A364" s="287"/>
      <c r="B364" s="287"/>
      <c r="C364" s="406"/>
      <c r="D364" s="406"/>
      <c r="E364" s="406"/>
      <c r="F364" s="287"/>
      <c r="G364" s="287"/>
      <c r="H364" s="287"/>
      <c r="I364" s="287"/>
      <c r="J364" s="287"/>
      <c r="K364" s="287"/>
    </row>
    <row r="365" spans="1:11" x14ac:dyDescent="0.2">
      <c r="A365" s="287"/>
      <c r="B365" s="287"/>
      <c r="C365" s="406"/>
      <c r="D365" s="406"/>
      <c r="E365" s="406"/>
      <c r="F365" s="287"/>
      <c r="G365" s="287"/>
      <c r="H365" s="287"/>
      <c r="I365" s="287"/>
      <c r="J365" s="287"/>
      <c r="K365" s="287"/>
    </row>
    <row r="366" spans="1:11" x14ac:dyDescent="0.2">
      <c r="A366" s="287"/>
      <c r="B366" s="287"/>
      <c r="C366" s="406"/>
      <c r="D366" s="406"/>
      <c r="E366" s="406"/>
      <c r="F366" s="287"/>
      <c r="G366" s="287"/>
      <c r="H366" s="287"/>
      <c r="I366" s="287"/>
      <c r="J366" s="287"/>
      <c r="K366" s="287"/>
    </row>
    <row r="367" spans="1:11" x14ac:dyDescent="0.2">
      <c r="A367" s="287"/>
      <c r="B367" s="287"/>
      <c r="C367" s="406"/>
      <c r="D367" s="406"/>
      <c r="E367" s="406"/>
      <c r="F367" s="287"/>
      <c r="G367" s="287"/>
      <c r="H367" s="287"/>
      <c r="I367" s="287"/>
      <c r="J367" s="287"/>
      <c r="K367" s="287"/>
    </row>
    <row r="368" spans="1:11" x14ac:dyDescent="0.2">
      <c r="A368" s="287"/>
      <c r="B368" s="287"/>
      <c r="C368" s="406"/>
      <c r="D368" s="406"/>
      <c r="E368" s="406"/>
      <c r="F368" s="287"/>
      <c r="G368" s="287"/>
      <c r="H368" s="287"/>
      <c r="I368" s="287"/>
      <c r="J368" s="287"/>
      <c r="K368" s="287"/>
    </row>
    <row r="369" spans="1:11" x14ac:dyDescent="0.2">
      <c r="A369" s="287"/>
      <c r="B369" s="287"/>
      <c r="C369" s="406"/>
      <c r="D369" s="406"/>
      <c r="E369" s="406"/>
      <c r="F369" s="287"/>
      <c r="G369" s="287"/>
      <c r="H369" s="287"/>
      <c r="I369" s="287"/>
      <c r="J369" s="287"/>
      <c r="K369" s="287"/>
    </row>
    <row r="370" spans="1:11" x14ac:dyDescent="0.2">
      <c r="A370" s="287"/>
      <c r="B370" s="287"/>
      <c r="C370" s="406"/>
      <c r="D370" s="406"/>
      <c r="E370" s="406"/>
      <c r="F370" s="287"/>
      <c r="G370" s="287"/>
      <c r="H370" s="287"/>
      <c r="I370" s="287"/>
      <c r="J370" s="287"/>
      <c r="K370" s="287"/>
    </row>
    <row r="371" spans="1:11" x14ac:dyDescent="0.2">
      <c r="A371" s="287"/>
      <c r="B371" s="287"/>
      <c r="C371" s="406"/>
      <c r="D371" s="406"/>
      <c r="E371" s="406"/>
      <c r="F371" s="287"/>
      <c r="G371" s="287"/>
      <c r="H371" s="287"/>
      <c r="I371" s="287"/>
      <c r="J371" s="287"/>
      <c r="K371" s="287"/>
    </row>
    <row r="372" spans="1:11" x14ac:dyDescent="0.2">
      <c r="A372" s="287"/>
      <c r="B372" s="287"/>
      <c r="C372" s="406"/>
      <c r="D372" s="406"/>
      <c r="E372" s="406"/>
      <c r="F372" s="287"/>
      <c r="G372" s="287"/>
      <c r="H372" s="287"/>
      <c r="I372" s="287"/>
      <c r="J372" s="287"/>
      <c r="K372" s="287"/>
    </row>
    <row r="373" spans="1:11" x14ac:dyDescent="0.2">
      <c r="A373" s="287"/>
      <c r="B373" s="287"/>
      <c r="C373" s="406"/>
      <c r="D373" s="406"/>
      <c r="E373" s="406"/>
      <c r="F373" s="287"/>
      <c r="G373" s="287"/>
      <c r="H373" s="287"/>
      <c r="I373" s="287"/>
      <c r="J373" s="287"/>
      <c r="K373" s="287"/>
    </row>
    <row r="374" spans="1:11" x14ac:dyDescent="0.2">
      <c r="A374" s="287"/>
      <c r="B374" s="287"/>
      <c r="C374" s="406"/>
      <c r="D374" s="406"/>
      <c r="E374" s="406"/>
      <c r="F374" s="287"/>
      <c r="G374" s="287"/>
      <c r="H374" s="287"/>
      <c r="I374" s="287"/>
      <c r="J374" s="287"/>
      <c r="K374" s="287"/>
    </row>
    <row r="375" spans="1:11" x14ac:dyDescent="0.2">
      <c r="A375" s="287"/>
      <c r="B375" s="287"/>
      <c r="C375" s="406"/>
      <c r="D375" s="406"/>
      <c r="E375" s="406"/>
      <c r="F375" s="287"/>
      <c r="G375" s="287"/>
      <c r="H375" s="287"/>
      <c r="I375" s="287"/>
      <c r="J375" s="287"/>
      <c r="K375" s="287"/>
    </row>
    <row r="376" spans="1:11" x14ac:dyDescent="0.2">
      <c r="A376" s="287"/>
      <c r="B376" s="287"/>
      <c r="C376" s="406"/>
      <c r="D376" s="406"/>
      <c r="E376" s="406"/>
      <c r="F376" s="287"/>
      <c r="G376" s="287"/>
      <c r="H376" s="287"/>
      <c r="I376" s="287"/>
      <c r="J376" s="287"/>
      <c r="K376" s="287"/>
    </row>
    <row r="377" spans="1:11" x14ac:dyDescent="0.2">
      <c r="A377" s="287"/>
      <c r="B377" s="287"/>
      <c r="C377" s="406"/>
      <c r="D377" s="406"/>
      <c r="E377" s="406"/>
      <c r="F377" s="287"/>
      <c r="G377" s="287"/>
      <c r="H377" s="287"/>
      <c r="I377" s="287"/>
      <c r="J377" s="287"/>
      <c r="K377" s="287"/>
    </row>
    <row r="378" spans="1:11" x14ac:dyDescent="0.2">
      <c r="A378" s="287"/>
      <c r="B378" s="287"/>
      <c r="C378" s="406"/>
      <c r="D378" s="406"/>
      <c r="E378" s="406"/>
      <c r="F378" s="287"/>
      <c r="G378" s="287"/>
      <c r="H378" s="287"/>
      <c r="I378" s="287"/>
      <c r="J378" s="287"/>
      <c r="K378" s="287"/>
    </row>
    <row r="379" spans="1:11" x14ac:dyDescent="0.2">
      <c r="A379" s="287"/>
      <c r="B379" s="287"/>
      <c r="C379" s="406"/>
      <c r="D379" s="406"/>
      <c r="E379" s="406"/>
      <c r="F379" s="287"/>
      <c r="G379" s="287"/>
      <c r="H379" s="287"/>
      <c r="I379" s="287"/>
      <c r="J379" s="287"/>
      <c r="K379" s="287"/>
    </row>
    <row r="380" spans="1:11" x14ac:dyDescent="0.2">
      <c r="A380" s="287"/>
      <c r="B380" s="287"/>
      <c r="C380" s="406"/>
      <c r="D380" s="406"/>
      <c r="E380" s="406"/>
      <c r="F380" s="287"/>
      <c r="G380" s="287"/>
      <c r="H380" s="287"/>
      <c r="I380" s="287"/>
      <c r="J380" s="287"/>
      <c r="K380" s="287"/>
    </row>
    <row r="381" spans="1:11" x14ac:dyDescent="0.2">
      <c r="A381" s="287"/>
      <c r="B381" s="287"/>
      <c r="C381" s="406"/>
      <c r="D381" s="406"/>
      <c r="E381" s="406"/>
      <c r="F381" s="287"/>
      <c r="G381" s="287"/>
      <c r="H381" s="287"/>
      <c r="I381" s="287"/>
      <c r="J381" s="287"/>
      <c r="K381" s="287"/>
    </row>
    <row r="382" spans="1:11" x14ac:dyDescent="0.2">
      <c r="A382" s="287"/>
      <c r="B382" s="287"/>
      <c r="C382" s="406"/>
      <c r="D382" s="406"/>
      <c r="E382" s="406"/>
      <c r="F382" s="287"/>
      <c r="G382" s="287"/>
      <c r="H382" s="287"/>
      <c r="I382" s="287"/>
      <c r="J382" s="287"/>
      <c r="K382" s="287"/>
    </row>
    <row r="383" spans="1:11" x14ac:dyDescent="0.2">
      <c r="A383" s="287"/>
      <c r="B383" s="287"/>
      <c r="C383" s="406"/>
      <c r="D383" s="406"/>
      <c r="E383" s="406"/>
      <c r="F383" s="287"/>
      <c r="G383" s="287"/>
      <c r="H383" s="287"/>
      <c r="I383" s="287"/>
      <c r="J383" s="287"/>
      <c r="K383" s="287"/>
    </row>
    <row r="384" spans="1:11" x14ac:dyDescent="0.2">
      <c r="A384" s="287"/>
      <c r="B384" s="287"/>
      <c r="C384" s="406"/>
      <c r="D384" s="406"/>
      <c r="E384" s="406"/>
      <c r="F384" s="287"/>
      <c r="G384" s="287"/>
      <c r="H384" s="287"/>
      <c r="I384" s="287"/>
      <c r="J384" s="287"/>
      <c r="K384" s="287"/>
    </row>
    <row r="385" spans="1:11" x14ac:dyDescent="0.2">
      <c r="A385" s="287"/>
      <c r="B385" s="287"/>
      <c r="C385" s="406"/>
      <c r="D385" s="406"/>
      <c r="E385" s="406"/>
      <c r="F385" s="287"/>
      <c r="G385" s="287"/>
      <c r="H385" s="287"/>
      <c r="I385" s="287"/>
      <c r="J385" s="287"/>
      <c r="K385" s="287"/>
    </row>
    <row r="386" spans="1:11" x14ac:dyDescent="0.2">
      <c r="A386" s="287"/>
      <c r="B386" s="287"/>
      <c r="C386" s="406"/>
      <c r="D386" s="406"/>
      <c r="E386" s="406"/>
      <c r="F386" s="287"/>
      <c r="G386" s="287"/>
      <c r="H386" s="287"/>
      <c r="I386" s="287"/>
      <c r="J386" s="287"/>
      <c r="K386" s="287"/>
    </row>
    <row r="387" spans="1:11" x14ac:dyDescent="0.2">
      <c r="A387" s="287"/>
      <c r="B387" s="287"/>
      <c r="C387" s="406"/>
      <c r="D387" s="406"/>
      <c r="E387" s="406"/>
      <c r="F387" s="287"/>
      <c r="G387" s="287"/>
      <c r="H387" s="287"/>
      <c r="I387" s="287"/>
      <c r="J387" s="287"/>
      <c r="K387" s="287"/>
    </row>
    <row r="388" spans="1:11" x14ac:dyDescent="0.2">
      <c r="A388" s="287"/>
      <c r="B388" s="287"/>
      <c r="C388" s="406"/>
      <c r="D388" s="406"/>
      <c r="E388" s="406"/>
      <c r="F388" s="287"/>
      <c r="G388" s="287"/>
      <c r="H388" s="287"/>
      <c r="I388" s="287"/>
      <c r="J388" s="287"/>
      <c r="K388" s="287"/>
    </row>
    <row r="389" spans="1:11" x14ac:dyDescent="0.2">
      <c r="A389" s="287"/>
      <c r="B389" s="287"/>
      <c r="C389" s="406"/>
      <c r="D389" s="406"/>
      <c r="E389" s="406"/>
      <c r="F389" s="287"/>
      <c r="G389" s="287"/>
      <c r="H389" s="287"/>
      <c r="I389" s="287"/>
      <c r="J389" s="287"/>
      <c r="K389" s="287"/>
    </row>
    <row r="390" spans="1:11" x14ac:dyDescent="0.2">
      <c r="A390" s="287"/>
      <c r="B390" s="287"/>
      <c r="C390" s="406"/>
      <c r="D390" s="406"/>
      <c r="E390" s="406"/>
      <c r="F390" s="287"/>
      <c r="G390" s="287"/>
      <c r="H390" s="287"/>
      <c r="I390" s="287"/>
      <c r="J390" s="287"/>
      <c r="K390" s="287"/>
    </row>
    <row r="391" spans="1:11" x14ac:dyDescent="0.2">
      <c r="A391" s="287"/>
      <c r="B391" s="287"/>
      <c r="C391" s="406"/>
      <c r="D391" s="406"/>
      <c r="E391" s="406"/>
      <c r="F391" s="287"/>
      <c r="G391" s="287"/>
      <c r="H391" s="287"/>
      <c r="I391" s="287"/>
      <c r="J391" s="287"/>
      <c r="K391" s="287"/>
    </row>
    <row r="392" spans="1:11" x14ac:dyDescent="0.2">
      <c r="A392" s="287"/>
      <c r="B392" s="287"/>
      <c r="C392" s="406"/>
      <c r="D392" s="406"/>
      <c r="E392" s="406"/>
      <c r="F392" s="287"/>
      <c r="G392" s="287"/>
      <c r="H392" s="287"/>
      <c r="I392" s="287"/>
      <c r="J392" s="287"/>
      <c r="K392" s="287"/>
    </row>
    <row r="393" spans="1:11" x14ac:dyDescent="0.2">
      <c r="A393" s="287"/>
      <c r="B393" s="287"/>
      <c r="C393" s="406"/>
      <c r="D393" s="406"/>
      <c r="E393" s="406"/>
      <c r="F393" s="287"/>
      <c r="G393" s="287"/>
      <c r="H393" s="287"/>
      <c r="I393" s="287"/>
      <c r="J393" s="287"/>
      <c r="K393" s="287"/>
    </row>
    <row r="394" spans="1:11" x14ac:dyDescent="0.2">
      <c r="A394" s="287"/>
      <c r="B394" s="287"/>
      <c r="C394" s="406"/>
      <c r="D394" s="406"/>
      <c r="E394" s="406"/>
      <c r="F394" s="287"/>
      <c r="G394" s="287"/>
      <c r="H394" s="287"/>
      <c r="I394" s="287"/>
      <c r="J394" s="287"/>
      <c r="K394" s="287"/>
    </row>
    <row r="395" spans="1:11" x14ac:dyDescent="0.2">
      <c r="A395" s="287"/>
      <c r="B395" s="287"/>
      <c r="C395" s="406"/>
      <c r="D395" s="406"/>
      <c r="E395" s="406"/>
      <c r="F395" s="287"/>
      <c r="G395" s="287"/>
      <c r="H395" s="287"/>
      <c r="I395" s="287"/>
      <c r="J395" s="287"/>
      <c r="K395" s="287"/>
    </row>
    <row r="396" spans="1:11" x14ac:dyDescent="0.2">
      <c r="A396" s="287"/>
      <c r="B396" s="287"/>
      <c r="C396" s="406"/>
      <c r="D396" s="406"/>
      <c r="E396" s="406"/>
      <c r="F396" s="287"/>
      <c r="G396" s="287"/>
      <c r="H396" s="287"/>
      <c r="I396" s="287"/>
      <c r="J396" s="287"/>
      <c r="K396" s="287"/>
    </row>
    <row r="397" spans="1:11" x14ac:dyDescent="0.2">
      <c r="A397" s="287"/>
      <c r="B397" s="287"/>
      <c r="C397" s="406"/>
      <c r="D397" s="406"/>
      <c r="E397" s="406"/>
      <c r="F397" s="287"/>
      <c r="G397" s="287"/>
      <c r="H397" s="287"/>
      <c r="I397" s="287"/>
      <c r="J397" s="287"/>
      <c r="K397" s="287"/>
    </row>
    <row r="398" spans="1:11" x14ac:dyDescent="0.2">
      <c r="A398" s="287"/>
      <c r="B398" s="287"/>
      <c r="C398" s="406"/>
      <c r="D398" s="406"/>
      <c r="E398" s="406"/>
      <c r="F398" s="287"/>
      <c r="G398" s="287"/>
      <c r="H398" s="287"/>
      <c r="I398" s="287"/>
      <c r="J398" s="287"/>
      <c r="K398" s="287"/>
    </row>
    <row r="399" spans="1:11" x14ac:dyDescent="0.2">
      <c r="A399" s="287"/>
      <c r="B399" s="287"/>
      <c r="C399" s="406"/>
      <c r="D399" s="406"/>
      <c r="E399" s="406"/>
      <c r="F399" s="287"/>
      <c r="G399" s="287"/>
      <c r="H399" s="287"/>
      <c r="I399" s="287"/>
      <c r="J399" s="287"/>
      <c r="K399" s="287"/>
    </row>
    <row r="400" spans="1:11" x14ac:dyDescent="0.2">
      <c r="A400" s="287"/>
      <c r="B400" s="287"/>
      <c r="C400" s="406"/>
      <c r="D400" s="406"/>
      <c r="E400" s="406"/>
      <c r="F400" s="287"/>
      <c r="G400" s="287"/>
      <c r="H400" s="287"/>
      <c r="I400" s="287"/>
      <c r="J400" s="287"/>
      <c r="K400" s="287"/>
    </row>
    <row r="401" spans="1:11" x14ac:dyDescent="0.2">
      <c r="A401" s="287"/>
      <c r="B401" s="287"/>
      <c r="C401" s="406"/>
      <c r="D401" s="406"/>
      <c r="E401" s="406"/>
      <c r="F401" s="287"/>
      <c r="G401" s="287"/>
      <c r="H401" s="287"/>
      <c r="I401" s="287"/>
      <c r="J401" s="287"/>
      <c r="K401" s="287"/>
    </row>
    <row r="402" spans="1:11" x14ac:dyDescent="0.2">
      <c r="A402" s="287"/>
      <c r="B402" s="287"/>
      <c r="C402" s="406"/>
      <c r="D402" s="406"/>
      <c r="E402" s="406"/>
      <c r="F402" s="287"/>
      <c r="G402" s="287"/>
      <c r="H402" s="287"/>
      <c r="I402" s="287"/>
      <c r="J402" s="287"/>
      <c r="K402" s="287"/>
    </row>
    <row r="403" spans="1:11" x14ac:dyDescent="0.2">
      <c r="A403" s="287"/>
      <c r="B403" s="287"/>
      <c r="C403" s="406"/>
      <c r="D403" s="406"/>
      <c r="E403" s="406"/>
      <c r="F403" s="287"/>
      <c r="G403" s="287"/>
      <c r="H403" s="287"/>
      <c r="I403" s="287"/>
      <c r="J403" s="287"/>
      <c r="K403" s="287"/>
    </row>
    <row r="404" spans="1:11" x14ac:dyDescent="0.2">
      <c r="A404" s="287"/>
      <c r="B404" s="287"/>
      <c r="C404" s="406"/>
      <c r="D404" s="406"/>
      <c r="E404" s="406"/>
      <c r="F404" s="287"/>
      <c r="G404" s="287"/>
      <c r="H404" s="287"/>
      <c r="I404" s="287"/>
      <c r="J404" s="287"/>
      <c r="K404" s="287"/>
    </row>
    <row r="405" spans="1:11" x14ac:dyDescent="0.2">
      <c r="A405" s="287"/>
      <c r="B405" s="287"/>
      <c r="C405" s="406"/>
      <c r="D405" s="406"/>
      <c r="E405" s="406"/>
      <c r="F405" s="287"/>
      <c r="G405" s="287"/>
      <c r="H405" s="287"/>
      <c r="I405" s="287"/>
      <c r="J405" s="287"/>
      <c r="K405" s="287"/>
    </row>
    <row r="406" spans="1:11" x14ac:dyDescent="0.2">
      <c r="A406" s="287"/>
      <c r="B406" s="287"/>
      <c r="C406" s="406"/>
      <c r="D406" s="406"/>
      <c r="E406" s="406"/>
      <c r="F406" s="287"/>
      <c r="G406" s="287"/>
      <c r="H406" s="287"/>
      <c r="I406" s="287"/>
      <c r="J406" s="287"/>
      <c r="K406" s="287"/>
    </row>
    <row r="407" spans="1:11" x14ac:dyDescent="0.2">
      <c r="A407" s="287"/>
      <c r="B407" s="287"/>
      <c r="C407" s="406"/>
      <c r="D407" s="406"/>
      <c r="E407" s="406"/>
      <c r="F407" s="287"/>
      <c r="G407" s="287"/>
      <c r="H407" s="287"/>
      <c r="I407" s="287"/>
      <c r="J407" s="287"/>
      <c r="K407" s="287"/>
    </row>
    <row r="408" spans="1:11" x14ac:dyDescent="0.2">
      <c r="A408" s="287"/>
      <c r="B408" s="287"/>
      <c r="C408" s="406"/>
      <c r="D408" s="406"/>
      <c r="E408" s="406"/>
      <c r="F408" s="287"/>
      <c r="G408" s="287"/>
      <c r="H408" s="287"/>
      <c r="I408" s="287"/>
      <c r="J408" s="287"/>
      <c r="K408" s="287"/>
    </row>
    <row r="409" spans="1:11" x14ac:dyDescent="0.2">
      <c r="A409" s="287"/>
      <c r="B409" s="287"/>
      <c r="C409" s="406"/>
      <c r="D409" s="406"/>
      <c r="E409" s="406"/>
      <c r="F409" s="287"/>
      <c r="G409" s="287"/>
      <c r="H409" s="287"/>
      <c r="I409" s="287"/>
      <c r="J409" s="287"/>
      <c r="K409" s="287"/>
    </row>
    <row r="410" spans="1:11" x14ac:dyDescent="0.2">
      <c r="A410" s="287"/>
      <c r="B410" s="287"/>
      <c r="C410" s="406"/>
      <c r="D410" s="406"/>
      <c r="E410" s="406"/>
      <c r="F410" s="287"/>
      <c r="G410" s="287"/>
      <c r="H410" s="287"/>
      <c r="I410" s="287"/>
      <c r="J410" s="287"/>
      <c r="K410" s="287"/>
    </row>
    <row r="411" spans="1:11" x14ac:dyDescent="0.2">
      <c r="A411" s="287"/>
      <c r="B411" s="287"/>
      <c r="C411" s="406"/>
      <c r="D411" s="406"/>
      <c r="E411" s="406"/>
      <c r="F411" s="287"/>
      <c r="G411" s="287"/>
      <c r="H411" s="287"/>
      <c r="I411" s="287"/>
      <c r="J411" s="287"/>
      <c r="K411" s="287"/>
    </row>
    <row r="412" spans="1:11" x14ac:dyDescent="0.2">
      <c r="A412" s="287"/>
      <c r="B412" s="287"/>
      <c r="C412" s="406"/>
      <c r="D412" s="406"/>
      <c r="E412" s="406"/>
      <c r="F412" s="287"/>
      <c r="G412" s="287"/>
      <c r="H412" s="287"/>
      <c r="I412" s="287"/>
      <c r="J412" s="287"/>
      <c r="K412" s="287"/>
    </row>
    <row r="413" spans="1:11" x14ac:dyDescent="0.2">
      <c r="A413" s="287"/>
      <c r="B413" s="287"/>
      <c r="C413" s="406"/>
      <c r="D413" s="406"/>
      <c r="E413" s="406"/>
      <c r="F413" s="287"/>
      <c r="G413" s="287"/>
      <c r="H413" s="287"/>
      <c r="I413" s="287"/>
      <c r="J413" s="287"/>
      <c r="K413" s="287"/>
    </row>
    <row r="414" spans="1:11" x14ac:dyDescent="0.2">
      <c r="A414" s="287"/>
      <c r="B414" s="287"/>
      <c r="C414" s="406"/>
      <c r="D414" s="406"/>
      <c r="E414" s="406"/>
      <c r="F414" s="287"/>
      <c r="G414" s="287"/>
      <c r="H414" s="287"/>
      <c r="I414" s="287"/>
      <c r="J414" s="287"/>
      <c r="K414" s="287"/>
    </row>
    <row r="415" spans="1:11" x14ac:dyDescent="0.2">
      <c r="A415" s="287"/>
      <c r="B415" s="287"/>
      <c r="C415" s="406"/>
      <c r="D415" s="406"/>
      <c r="E415" s="406"/>
      <c r="F415" s="287"/>
      <c r="G415" s="287"/>
      <c r="H415" s="287"/>
      <c r="I415" s="287"/>
      <c r="J415" s="287"/>
      <c r="K415" s="287"/>
    </row>
    <row r="416" spans="1:11" x14ac:dyDescent="0.2">
      <c r="A416" s="287"/>
      <c r="B416" s="287"/>
      <c r="C416" s="406"/>
      <c r="D416" s="406"/>
      <c r="E416" s="406"/>
      <c r="F416" s="287"/>
      <c r="G416" s="287"/>
      <c r="H416" s="287"/>
      <c r="I416" s="287"/>
      <c r="J416" s="287"/>
      <c r="K416" s="287"/>
    </row>
    <row r="417" spans="1:11" x14ac:dyDescent="0.2">
      <c r="A417" s="287"/>
      <c r="B417" s="287"/>
      <c r="C417" s="406"/>
      <c r="D417" s="406"/>
      <c r="E417" s="406"/>
      <c r="F417" s="287"/>
      <c r="G417" s="287"/>
      <c r="H417" s="287"/>
      <c r="I417" s="287"/>
      <c r="J417" s="287"/>
      <c r="K417" s="287"/>
    </row>
    <row r="418" spans="1:11" x14ac:dyDescent="0.2">
      <c r="A418" s="287"/>
      <c r="B418" s="287"/>
      <c r="C418" s="406"/>
      <c r="D418" s="406"/>
      <c r="E418" s="406"/>
      <c r="F418" s="287"/>
      <c r="G418" s="287"/>
      <c r="H418" s="287"/>
      <c r="I418" s="287"/>
      <c r="J418" s="287"/>
      <c r="K418" s="287"/>
    </row>
    <row r="419" spans="1:11" x14ac:dyDescent="0.2">
      <c r="A419" s="287"/>
      <c r="B419" s="287"/>
      <c r="C419" s="406"/>
      <c r="D419" s="406"/>
      <c r="E419" s="406"/>
      <c r="F419" s="287"/>
      <c r="G419" s="287"/>
      <c r="H419" s="287"/>
      <c r="I419" s="287"/>
      <c r="J419" s="287"/>
      <c r="K419" s="287"/>
    </row>
    <row r="420" spans="1:11" x14ac:dyDescent="0.2">
      <c r="A420" s="287"/>
      <c r="B420" s="287"/>
      <c r="C420" s="406"/>
      <c r="D420" s="406"/>
      <c r="E420" s="406"/>
      <c r="F420" s="287"/>
      <c r="G420" s="287"/>
      <c r="H420" s="287"/>
      <c r="I420" s="287"/>
      <c r="J420" s="287"/>
      <c r="K420" s="287"/>
    </row>
    <row r="421" spans="1:11" x14ac:dyDescent="0.2">
      <c r="A421" s="287"/>
      <c r="B421" s="287"/>
      <c r="C421" s="406"/>
      <c r="D421" s="406"/>
      <c r="E421" s="406"/>
      <c r="F421" s="287"/>
      <c r="G421" s="287"/>
      <c r="H421" s="287"/>
      <c r="I421" s="287"/>
      <c r="J421" s="287"/>
      <c r="K421" s="287"/>
    </row>
    <row r="422" spans="1:11" x14ac:dyDescent="0.2">
      <c r="A422" s="287"/>
      <c r="B422" s="287"/>
      <c r="C422" s="406"/>
      <c r="D422" s="406"/>
      <c r="E422" s="406"/>
      <c r="F422" s="287"/>
      <c r="G422" s="287"/>
      <c r="H422" s="287"/>
      <c r="I422" s="287"/>
      <c r="J422" s="287"/>
      <c r="K422" s="287"/>
    </row>
    <row r="423" spans="1:11" x14ac:dyDescent="0.2">
      <c r="A423" s="287"/>
      <c r="B423" s="287"/>
      <c r="C423" s="406"/>
      <c r="D423" s="406"/>
      <c r="E423" s="406"/>
      <c r="F423" s="287"/>
      <c r="G423" s="287"/>
      <c r="H423" s="287"/>
      <c r="I423" s="287"/>
      <c r="J423" s="287"/>
      <c r="K423" s="287"/>
    </row>
    <row r="424" spans="1:11" x14ac:dyDescent="0.2">
      <c r="A424" s="287"/>
      <c r="B424" s="287"/>
      <c r="C424" s="406"/>
      <c r="D424" s="406"/>
      <c r="E424" s="406"/>
      <c r="F424" s="287"/>
      <c r="G424" s="287"/>
      <c r="H424" s="287"/>
      <c r="I424" s="287"/>
      <c r="J424" s="287"/>
      <c r="K424" s="287"/>
    </row>
    <row r="425" spans="1:11" x14ac:dyDescent="0.2">
      <c r="A425" s="287"/>
      <c r="B425" s="287"/>
      <c r="C425" s="406"/>
      <c r="D425" s="406"/>
      <c r="E425" s="406"/>
      <c r="F425" s="287"/>
      <c r="G425" s="287"/>
      <c r="H425" s="287"/>
      <c r="I425" s="287"/>
      <c r="J425" s="287"/>
      <c r="K425" s="287"/>
    </row>
    <row r="426" spans="1:11" x14ac:dyDescent="0.2">
      <c r="A426" s="287"/>
      <c r="B426" s="287"/>
      <c r="C426" s="406"/>
      <c r="D426" s="406"/>
      <c r="E426" s="406"/>
      <c r="F426" s="287"/>
      <c r="G426" s="287"/>
      <c r="H426" s="287"/>
      <c r="I426" s="287"/>
      <c r="J426" s="287"/>
      <c r="K426" s="287"/>
    </row>
    <row r="427" spans="1:11" x14ac:dyDescent="0.2">
      <c r="A427" s="287"/>
      <c r="B427" s="287"/>
      <c r="C427" s="406"/>
      <c r="D427" s="406"/>
      <c r="E427" s="406"/>
      <c r="F427" s="287"/>
      <c r="G427" s="287"/>
      <c r="H427" s="287"/>
      <c r="I427" s="287"/>
      <c r="J427" s="287"/>
      <c r="K427" s="287"/>
    </row>
    <row r="428" spans="1:11" x14ac:dyDescent="0.2">
      <c r="A428" s="287"/>
      <c r="B428" s="287"/>
      <c r="C428" s="406"/>
      <c r="D428" s="406"/>
      <c r="E428" s="406"/>
      <c r="F428" s="287"/>
      <c r="G428" s="287"/>
      <c r="H428" s="287"/>
      <c r="I428" s="287"/>
      <c r="J428" s="287"/>
      <c r="K428" s="287"/>
    </row>
    <row r="429" spans="1:11" x14ac:dyDescent="0.2">
      <c r="A429" s="287"/>
      <c r="B429" s="287"/>
      <c r="C429" s="406"/>
      <c r="D429" s="406"/>
      <c r="E429" s="406"/>
      <c r="F429" s="287"/>
      <c r="G429" s="287"/>
      <c r="H429" s="287"/>
      <c r="I429" s="287"/>
      <c r="J429" s="287"/>
      <c r="K429" s="287"/>
    </row>
    <row r="430" spans="1:11" x14ac:dyDescent="0.2">
      <c r="A430" s="287"/>
      <c r="B430" s="287"/>
      <c r="C430" s="406"/>
      <c r="D430" s="406"/>
      <c r="E430" s="406"/>
      <c r="F430" s="287"/>
      <c r="G430" s="287"/>
      <c r="H430" s="287"/>
      <c r="I430" s="287"/>
      <c r="J430" s="287"/>
      <c r="K430" s="287"/>
    </row>
    <row r="431" spans="1:11" x14ac:dyDescent="0.2">
      <c r="A431" s="287"/>
      <c r="B431" s="287"/>
      <c r="C431" s="406"/>
      <c r="D431" s="406"/>
      <c r="E431" s="406"/>
      <c r="F431" s="287"/>
      <c r="G431" s="287"/>
      <c r="H431" s="287"/>
      <c r="I431" s="287"/>
      <c r="J431" s="287"/>
      <c r="K431" s="287"/>
    </row>
    <row r="432" spans="1:11" x14ac:dyDescent="0.2">
      <c r="A432" s="287"/>
      <c r="B432" s="287"/>
      <c r="C432" s="406"/>
      <c r="D432" s="406"/>
      <c r="E432" s="406"/>
      <c r="F432" s="287"/>
      <c r="G432" s="287"/>
      <c r="H432" s="287"/>
      <c r="I432" s="287"/>
      <c r="J432" s="287"/>
      <c r="K432" s="287"/>
    </row>
    <row r="433" spans="1:11" x14ac:dyDescent="0.2">
      <c r="A433" s="287"/>
      <c r="B433" s="287"/>
      <c r="C433" s="406"/>
      <c r="D433" s="406"/>
      <c r="E433" s="406"/>
      <c r="F433" s="287"/>
      <c r="G433" s="287"/>
      <c r="H433" s="287"/>
      <c r="I433" s="287"/>
      <c r="J433" s="287"/>
      <c r="K433" s="287"/>
    </row>
    <row r="434" spans="1:11" x14ac:dyDescent="0.2">
      <c r="A434" s="287"/>
      <c r="B434" s="287"/>
      <c r="C434" s="406"/>
      <c r="D434" s="406"/>
      <c r="E434" s="406"/>
      <c r="F434" s="287"/>
      <c r="G434" s="287"/>
      <c r="H434" s="287"/>
      <c r="I434" s="287"/>
      <c r="J434" s="287"/>
      <c r="K434" s="287"/>
    </row>
    <row r="435" spans="1:11" x14ac:dyDescent="0.2">
      <c r="A435" s="287"/>
      <c r="B435" s="287"/>
      <c r="C435" s="406"/>
      <c r="D435" s="406"/>
      <c r="E435" s="406"/>
      <c r="F435" s="287"/>
      <c r="G435" s="287"/>
      <c r="H435" s="287"/>
      <c r="I435" s="287"/>
      <c r="J435" s="287"/>
      <c r="K435" s="287"/>
    </row>
    <row r="436" spans="1:11" x14ac:dyDescent="0.2">
      <c r="A436" s="287"/>
      <c r="B436" s="287"/>
      <c r="C436" s="406"/>
      <c r="D436" s="406"/>
      <c r="E436" s="406"/>
      <c r="F436" s="287"/>
      <c r="G436" s="287"/>
      <c r="H436" s="287"/>
      <c r="I436" s="287"/>
      <c r="J436" s="287"/>
      <c r="K436" s="287"/>
    </row>
    <row r="437" spans="1:11" x14ac:dyDescent="0.2">
      <c r="A437" s="287"/>
      <c r="B437" s="287"/>
      <c r="C437" s="406"/>
      <c r="D437" s="406"/>
      <c r="E437" s="406"/>
      <c r="F437" s="287"/>
      <c r="G437" s="287"/>
      <c r="H437" s="287"/>
      <c r="I437" s="287"/>
      <c r="J437" s="287"/>
      <c r="K437" s="287"/>
    </row>
    <row r="438" spans="1:11" x14ac:dyDescent="0.2">
      <c r="A438" s="287"/>
      <c r="B438" s="287"/>
      <c r="C438" s="406"/>
      <c r="D438" s="406"/>
      <c r="E438" s="406"/>
      <c r="F438" s="287"/>
      <c r="G438" s="287"/>
      <c r="H438" s="287"/>
      <c r="I438" s="287"/>
      <c r="J438" s="287"/>
      <c r="K438" s="287"/>
    </row>
    <row r="439" spans="1:11" x14ac:dyDescent="0.2">
      <c r="A439" s="287"/>
      <c r="B439" s="287"/>
      <c r="C439" s="406"/>
      <c r="D439" s="406"/>
      <c r="E439" s="406"/>
      <c r="F439" s="287"/>
      <c r="G439" s="287"/>
      <c r="H439" s="287"/>
      <c r="I439" s="287"/>
      <c r="J439" s="287"/>
      <c r="K439" s="287"/>
    </row>
    <row r="440" spans="1:11" x14ac:dyDescent="0.2">
      <c r="A440" s="287"/>
      <c r="B440" s="287"/>
      <c r="C440" s="406"/>
      <c r="D440" s="406"/>
      <c r="E440" s="406"/>
      <c r="F440" s="287"/>
      <c r="G440" s="287"/>
      <c r="H440" s="287"/>
      <c r="I440" s="287"/>
      <c r="J440" s="287"/>
      <c r="K440" s="287"/>
    </row>
    <row r="441" spans="1:11" x14ac:dyDescent="0.2">
      <c r="A441" s="287"/>
      <c r="B441" s="287"/>
      <c r="C441" s="406"/>
      <c r="D441" s="406"/>
      <c r="E441" s="406"/>
      <c r="F441" s="287"/>
      <c r="G441" s="287"/>
      <c r="H441" s="287"/>
      <c r="I441" s="287"/>
      <c r="J441" s="287"/>
      <c r="K441" s="287"/>
    </row>
    <row r="442" spans="1:11" x14ac:dyDescent="0.2">
      <c r="A442" s="287"/>
      <c r="B442" s="287"/>
      <c r="C442" s="406"/>
      <c r="D442" s="406"/>
      <c r="E442" s="406"/>
      <c r="F442" s="287"/>
      <c r="G442" s="287"/>
      <c r="H442" s="287"/>
      <c r="I442" s="287"/>
      <c r="J442" s="287"/>
      <c r="K442" s="287"/>
    </row>
    <row r="443" spans="1:11" x14ac:dyDescent="0.2">
      <c r="A443" s="287"/>
      <c r="B443" s="287"/>
      <c r="C443" s="406"/>
      <c r="D443" s="406"/>
      <c r="E443" s="406"/>
      <c r="F443" s="287"/>
      <c r="G443" s="287"/>
      <c r="H443" s="287"/>
      <c r="I443" s="287"/>
      <c r="J443" s="287"/>
      <c r="K443" s="287"/>
    </row>
    <row r="444" spans="1:11" x14ac:dyDescent="0.2">
      <c r="A444" s="287"/>
      <c r="B444" s="287"/>
      <c r="C444" s="406"/>
      <c r="D444" s="406"/>
      <c r="E444" s="406"/>
      <c r="F444" s="287"/>
      <c r="G444" s="287"/>
      <c r="H444" s="287"/>
      <c r="I444" s="287"/>
      <c r="J444" s="287"/>
      <c r="K444" s="287"/>
    </row>
    <row r="445" spans="1:11" x14ac:dyDescent="0.2">
      <c r="A445" s="287"/>
      <c r="B445" s="287"/>
      <c r="C445" s="406"/>
      <c r="D445" s="406"/>
      <c r="E445" s="406"/>
      <c r="F445" s="287"/>
      <c r="G445" s="287"/>
      <c r="H445" s="287"/>
      <c r="I445" s="287"/>
      <c r="J445" s="287"/>
      <c r="K445" s="287"/>
    </row>
    <row r="446" spans="1:11" x14ac:dyDescent="0.2">
      <c r="A446" s="287"/>
      <c r="B446" s="287"/>
      <c r="C446" s="406"/>
      <c r="D446" s="406"/>
      <c r="E446" s="406"/>
      <c r="F446" s="287"/>
      <c r="G446" s="287"/>
      <c r="H446" s="287"/>
      <c r="I446" s="287"/>
      <c r="J446" s="287"/>
      <c r="K446" s="287"/>
    </row>
    <row r="447" spans="1:11" x14ac:dyDescent="0.2">
      <c r="A447" s="287"/>
      <c r="B447" s="287"/>
      <c r="C447" s="406"/>
      <c r="D447" s="406"/>
      <c r="E447" s="406"/>
      <c r="F447" s="287"/>
      <c r="G447" s="287"/>
      <c r="H447" s="287"/>
      <c r="I447" s="287"/>
      <c r="J447" s="287"/>
      <c r="K447" s="287"/>
    </row>
    <row r="448" spans="1:11" x14ac:dyDescent="0.2">
      <c r="A448" s="287"/>
      <c r="B448" s="287"/>
      <c r="C448" s="406"/>
      <c r="D448" s="406"/>
      <c r="E448" s="406"/>
      <c r="F448" s="287"/>
      <c r="G448" s="287"/>
      <c r="H448" s="287"/>
      <c r="I448" s="287"/>
      <c r="J448" s="287"/>
      <c r="K448" s="287"/>
    </row>
    <row r="449" spans="1:11" x14ac:dyDescent="0.2">
      <c r="A449" s="287"/>
      <c r="B449" s="287"/>
      <c r="C449" s="406"/>
      <c r="D449" s="406"/>
      <c r="E449" s="406"/>
      <c r="F449" s="287"/>
      <c r="G449" s="287"/>
      <c r="H449" s="287"/>
      <c r="I449" s="287"/>
      <c r="J449" s="287"/>
      <c r="K449" s="287"/>
    </row>
    <row r="450" spans="1:11" x14ac:dyDescent="0.2">
      <c r="A450" s="287"/>
      <c r="B450" s="287"/>
      <c r="C450" s="406"/>
      <c r="D450" s="406"/>
      <c r="E450" s="406"/>
      <c r="F450" s="287"/>
      <c r="G450" s="287"/>
      <c r="H450" s="287"/>
      <c r="I450" s="287"/>
      <c r="J450" s="287"/>
      <c r="K450" s="287"/>
    </row>
    <row r="451" spans="1:11" x14ac:dyDescent="0.2">
      <c r="A451" s="287"/>
      <c r="B451" s="287"/>
      <c r="C451" s="406"/>
      <c r="D451" s="406"/>
      <c r="E451" s="406"/>
      <c r="F451" s="287"/>
      <c r="G451" s="287"/>
      <c r="H451" s="287"/>
      <c r="I451" s="287"/>
      <c r="J451" s="287"/>
      <c r="K451" s="287"/>
    </row>
    <row r="452" spans="1:11" x14ac:dyDescent="0.2">
      <c r="A452" s="287"/>
      <c r="B452" s="287"/>
      <c r="C452" s="406"/>
      <c r="D452" s="406"/>
      <c r="E452" s="406"/>
      <c r="F452" s="287"/>
      <c r="G452" s="287"/>
      <c r="H452" s="287"/>
      <c r="I452" s="287"/>
      <c r="J452" s="287"/>
      <c r="K452" s="287"/>
    </row>
    <row r="453" spans="1:11" x14ac:dyDescent="0.2">
      <c r="A453" s="287"/>
      <c r="B453" s="287"/>
      <c r="C453" s="406"/>
      <c r="D453" s="406"/>
      <c r="E453" s="406"/>
      <c r="F453" s="287"/>
      <c r="G453" s="287"/>
      <c r="H453" s="287"/>
      <c r="I453" s="287"/>
      <c r="J453" s="287"/>
      <c r="K453" s="287"/>
    </row>
    <row r="454" spans="1:11" x14ac:dyDescent="0.2">
      <c r="A454" s="287"/>
      <c r="B454" s="287"/>
      <c r="C454" s="406"/>
      <c r="D454" s="406"/>
      <c r="E454" s="406"/>
      <c r="F454" s="287"/>
      <c r="G454" s="287"/>
      <c r="H454" s="287"/>
      <c r="I454" s="287"/>
      <c r="J454" s="287"/>
      <c r="K454" s="287"/>
    </row>
    <row r="455" spans="1:11" x14ac:dyDescent="0.2">
      <c r="A455" s="287"/>
      <c r="B455" s="287"/>
      <c r="C455" s="406"/>
      <c r="D455" s="406"/>
      <c r="E455" s="406"/>
      <c r="F455" s="287"/>
      <c r="G455" s="287"/>
      <c r="H455" s="287"/>
      <c r="I455" s="287"/>
      <c r="J455" s="287"/>
      <c r="K455" s="287"/>
    </row>
    <row r="456" spans="1:11" x14ac:dyDescent="0.2">
      <c r="A456" s="287"/>
      <c r="B456" s="287"/>
      <c r="C456" s="406"/>
      <c r="D456" s="406"/>
      <c r="E456" s="406"/>
      <c r="F456" s="287"/>
      <c r="G456" s="287"/>
      <c r="H456" s="287"/>
      <c r="I456" s="287"/>
      <c r="J456" s="287"/>
      <c r="K456" s="287"/>
    </row>
    <row r="457" spans="1:11" x14ac:dyDescent="0.2">
      <c r="A457" s="287"/>
      <c r="B457" s="287"/>
      <c r="C457" s="406"/>
      <c r="D457" s="406"/>
      <c r="E457" s="406"/>
      <c r="F457" s="287"/>
      <c r="G457" s="287"/>
      <c r="H457" s="287"/>
      <c r="I457" s="287"/>
      <c r="J457" s="287"/>
      <c r="K457" s="287"/>
    </row>
    <row r="458" spans="1:11" x14ac:dyDescent="0.2">
      <c r="A458" s="287"/>
      <c r="B458" s="287"/>
      <c r="C458" s="406"/>
      <c r="D458" s="406"/>
      <c r="E458" s="406"/>
      <c r="F458" s="287"/>
      <c r="G458" s="287"/>
      <c r="H458" s="287"/>
      <c r="I458" s="287"/>
      <c r="J458" s="287"/>
      <c r="K458" s="287"/>
    </row>
    <row r="459" spans="1:11" x14ac:dyDescent="0.2">
      <c r="A459" s="287"/>
      <c r="B459" s="287"/>
      <c r="C459" s="406"/>
      <c r="D459" s="406"/>
      <c r="E459" s="406"/>
      <c r="F459" s="287"/>
      <c r="G459" s="287"/>
      <c r="H459" s="287"/>
      <c r="I459" s="287"/>
      <c r="J459" s="287"/>
      <c r="K459" s="287"/>
    </row>
    <row r="460" spans="1:11" x14ac:dyDescent="0.2">
      <c r="A460" s="287"/>
      <c r="B460" s="287"/>
      <c r="C460" s="406"/>
      <c r="D460" s="406"/>
      <c r="E460" s="406"/>
      <c r="F460" s="287"/>
      <c r="G460" s="287"/>
      <c r="H460" s="287"/>
      <c r="I460" s="287"/>
      <c r="J460" s="287"/>
      <c r="K460" s="287"/>
    </row>
    <row r="461" spans="1:11" x14ac:dyDescent="0.2">
      <c r="A461" s="287"/>
      <c r="B461" s="287"/>
      <c r="C461" s="406"/>
      <c r="D461" s="406"/>
      <c r="E461" s="406"/>
      <c r="F461" s="287"/>
      <c r="G461" s="287"/>
      <c r="H461" s="287"/>
      <c r="I461" s="287"/>
      <c r="J461" s="287"/>
      <c r="K461" s="287"/>
    </row>
    <row r="462" spans="1:11" x14ac:dyDescent="0.2">
      <c r="A462" s="287"/>
      <c r="B462" s="287"/>
      <c r="C462" s="406"/>
      <c r="D462" s="406"/>
      <c r="E462" s="406"/>
      <c r="F462" s="287"/>
      <c r="G462" s="287"/>
      <c r="H462" s="287"/>
      <c r="I462" s="287"/>
      <c r="J462" s="287"/>
      <c r="K462" s="287"/>
    </row>
  </sheetData>
  <sheetProtection password="D42D" sheet="1"/>
  <customSheetViews>
    <customSheetView guid="{2679FFF2-9A6F-4462-B477-8BC5F17F8AF3}" fitToPage="1" hiddenRows="1" hiddenColumns="1">
      <selection activeCell="C12" sqref="C12"/>
      <rowBreaks count="2" manualBreakCount="2">
        <brk id="42" max="16383" man="1"/>
        <brk id="89" max="16383" man="1"/>
      </rowBreaks>
      <pageMargins left="0.86614173228346458" right="0.78740157480314965" top="0.86614173228346458" bottom="0.78740157480314965" header="0.31496062992125984" footer="0.31496062992125984"/>
      <pageSetup paperSize="9" scale="74" fitToHeight="0" orientation="landscape" r:id="rId1"/>
      <headerFooter alignWithMargins="0"/>
    </customSheetView>
    <customSheetView guid="{894633FD-E448-49EF-AFB4-894B8AA717E6}" scale="90" showPageBreaks="1" fitToPage="1" hiddenRows="1" hiddenColumns="1" showRuler="0" topLeftCell="A80">
      <selection activeCell="B9" sqref="B9"/>
      <rowBreaks count="4" manualBreakCount="4">
        <brk id="43" max="16383" man="1"/>
        <brk id="95" max="16383" man="1"/>
        <brk id="96" max="16383" man="1"/>
        <brk id="147" max="16383" man="1"/>
      </rowBreaks>
      <pageMargins left="0.86614173228346458" right="0.78740157480314965" top="0.86614173228346458" bottom="0.78740157480314965" header="0.31496062992125984" footer="0.31496062992125984"/>
      <pageSetup paperSize="9" scale="74" fitToHeight="0" orientation="landscape" r:id="rId2"/>
      <headerFooter alignWithMargins="0"/>
    </customSheetView>
  </customSheetViews>
  <phoneticPr fontId="0" type="noConversion"/>
  <pageMargins left="0.86614173228346458" right="0.78740157480314965" top="0.86614173228346458" bottom="0.78740157480314965" header="0.31496062992125984" footer="0.31496062992125984"/>
  <pageSetup paperSize="9" scale="74" fitToHeight="0" orientation="landscape" r:id="rId3"/>
  <headerFooter alignWithMargins="0"/>
  <rowBreaks count="2" manualBreakCount="2">
    <brk id="42" max="16383" man="1"/>
    <brk id="89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indexed="35"/>
    <pageSetUpPr fitToPage="1"/>
  </sheetPr>
  <dimension ref="A1:I36"/>
  <sheetViews>
    <sheetView zoomScaleNormal="86" zoomScaleSheetLayoutView="90" workbookViewId="0">
      <selection activeCell="H5" sqref="H5"/>
    </sheetView>
  </sheetViews>
  <sheetFormatPr baseColWidth="10" defaultRowHeight="14.25" x14ac:dyDescent="0.2"/>
  <cols>
    <col min="1" max="1" width="4.42578125" style="1" customWidth="1"/>
    <col min="2" max="2" width="64.7109375" style="1" customWidth="1"/>
    <col min="3" max="3" width="17.7109375" style="1" customWidth="1"/>
    <col min="4" max="4" width="5.7109375" style="1" customWidth="1"/>
    <col min="5" max="5" width="11.42578125" style="1"/>
    <col min="6" max="6" width="21.7109375" style="1" customWidth="1"/>
    <col min="7" max="7" width="5.7109375" style="1" customWidth="1"/>
    <col min="8" max="8" width="11.42578125" style="1"/>
    <col min="9" max="9" width="17.5703125" style="1" customWidth="1"/>
    <col min="10" max="16384" width="11.42578125" style="1"/>
  </cols>
  <sheetData>
    <row r="1" spans="1:9" ht="15" x14ac:dyDescent="0.25">
      <c r="A1" s="2" t="s">
        <v>161</v>
      </c>
    </row>
    <row r="3" spans="1:9" ht="15" thickBot="1" x14ac:dyDescent="0.25">
      <c r="C3" s="59"/>
    </row>
    <row r="4" spans="1:9" ht="15" thickBot="1" x14ac:dyDescent="0.25">
      <c r="A4" s="1" t="s">
        <v>89</v>
      </c>
      <c r="B4" s="1" t="s">
        <v>141</v>
      </c>
      <c r="C4" s="60"/>
      <c r="F4" s="58"/>
      <c r="G4" s="129" t="s">
        <v>36</v>
      </c>
      <c r="H4" s="127">
        <f>NST_2</f>
        <v>0</v>
      </c>
    </row>
    <row r="5" spans="1:9" ht="15.75" thickBot="1" x14ac:dyDescent="0.25">
      <c r="A5" s="80" t="s">
        <v>48</v>
      </c>
      <c r="B5" s="8" t="s">
        <v>181</v>
      </c>
      <c r="C5" s="82"/>
      <c r="D5" s="82"/>
      <c r="E5" s="82"/>
      <c r="F5" s="82"/>
      <c r="G5" s="130" t="s">
        <v>36</v>
      </c>
      <c r="H5" s="128">
        <f>+Eingabe!J40</f>
        <v>0</v>
      </c>
      <c r="I5" s="83"/>
    </row>
    <row r="6" spans="1:9" ht="15.75" thickBot="1" x14ac:dyDescent="0.3">
      <c r="A6" s="80" t="s">
        <v>179</v>
      </c>
      <c r="B6" s="8" t="s">
        <v>182</v>
      </c>
      <c r="C6" s="82"/>
      <c r="D6" s="80"/>
      <c r="E6" s="80"/>
      <c r="F6" s="80"/>
      <c r="G6" s="130" t="s">
        <v>36</v>
      </c>
      <c r="H6" s="128">
        <f>+Eingabe!J41</f>
        <v>0</v>
      </c>
      <c r="I6" s="81"/>
    </row>
    <row r="7" spans="1:9" ht="15.75" thickBot="1" x14ac:dyDescent="0.3">
      <c r="A7" s="80" t="s">
        <v>180</v>
      </c>
      <c r="B7" s="8" t="s">
        <v>183</v>
      </c>
      <c r="C7" s="82"/>
      <c r="D7" s="80"/>
      <c r="E7" s="80"/>
      <c r="F7" s="80"/>
      <c r="G7" s="130" t="s">
        <v>36</v>
      </c>
      <c r="H7" s="128">
        <f>+Eingabe!J42</f>
        <v>0</v>
      </c>
      <c r="I7" s="81"/>
    </row>
    <row r="8" spans="1:9" x14ac:dyDescent="0.2">
      <c r="C8" s="30"/>
      <c r="E8" s="17"/>
      <c r="F8" s="10"/>
      <c r="G8" s="26"/>
      <c r="H8" s="39"/>
    </row>
    <row r="9" spans="1:9" ht="15" thickBot="1" x14ac:dyDescent="0.25">
      <c r="C9" s="30"/>
      <c r="E9" s="17"/>
      <c r="F9" s="10"/>
      <c r="G9" s="26"/>
      <c r="H9" s="39"/>
    </row>
    <row r="10" spans="1:9" ht="15.75" thickBot="1" x14ac:dyDescent="0.3">
      <c r="A10" s="1" t="s">
        <v>90</v>
      </c>
      <c r="B10" s="1" t="s">
        <v>166</v>
      </c>
      <c r="C10" s="60"/>
      <c r="F10" s="58"/>
      <c r="G10" s="129" t="s">
        <v>68</v>
      </c>
      <c r="H10" s="127">
        <f>GVE_1</f>
        <v>0</v>
      </c>
      <c r="I10" s="29"/>
    </row>
    <row r="11" spans="1:9" x14ac:dyDescent="0.2">
      <c r="C11" s="60"/>
      <c r="E11" s="17"/>
      <c r="G11" s="26"/>
      <c r="H11" s="39"/>
    </row>
    <row r="12" spans="1:9" ht="29.25" hidden="1" thickBot="1" x14ac:dyDescent="0.25">
      <c r="A12" s="44" t="s">
        <v>54</v>
      </c>
      <c r="B12" s="45" t="s">
        <v>91</v>
      </c>
      <c r="C12" s="46" t="s">
        <v>92</v>
      </c>
      <c r="D12" s="45"/>
      <c r="E12" s="45"/>
      <c r="F12" s="45"/>
      <c r="G12" s="47" t="s">
        <v>36</v>
      </c>
      <c r="H12" s="48">
        <f>+E16+E18</f>
        <v>0</v>
      </c>
      <c r="I12" s="49" t="s">
        <v>93</v>
      </c>
    </row>
    <row r="13" spans="1:9" ht="15" hidden="1" thickBot="1" x14ac:dyDescent="0.25">
      <c r="A13" s="50"/>
      <c r="B13" s="50"/>
      <c r="C13" s="61"/>
      <c r="D13" s="50"/>
      <c r="E13" s="51"/>
      <c r="F13" s="50"/>
      <c r="G13" s="37"/>
      <c r="H13" s="50"/>
      <c r="I13" s="50"/>
    </row>
    <row r="14" spans="1:9" ht="15" hidden="1" thickBot="1" x14ac:dyDescent="0.25">
      <c r="A14" s="50" t="s">
        <v>55</v>
      </c>
      <c r="B14" s="50" t="s">
        <v>167</v>
      </c>
      <c r="C14" s="61" t="s">
        <v>85</v>
      </c>
      <c r="D14" s="52" t="s">
        <v>36</v>
      </c>
      <c r="E14" s="53">
        <f>+Eingabe!L24</f>
        <v>0</v>
      </c>
      <c r="F14" s="50" t="s">
        <v>94</v>
      </c>
      <c r="G14" s="37"/>
      <c r="H14" s="50"/>
      <c r="I14" s="50"/>
    </row>
    <row r="15" spans="1:9" ht="15" hidden="1" thickBot="1" x14ac:dyDescent="0.25">
      <c r="A15" s="50"/>
      <c r="B15" s="50"/>
      <c r="C15" s="61"/>
      <c r="D15" s="52"/>
      <c r="E15" s="54"/>
      <c r="F15" s="50"/>
      <c r="G15" s="37"/>
      <c r="H15" s="50"/>
      <c r="I15" s="50"/>
    </row>
    <row r="16" spans="1:9" ht="15" hidden="1" thickBot="1" x14ac:dyDescent="0.25">
      <c r="A16" s="50" t="s">
        <v>56</v>
      </c>
      <c r="B16" s="50" t="s">
        <v>57</v>
      </c>
      <c r="C16" s="61" t="s">
        <v>88</v>
      </c>
      <c r="D16" s="52" t="s">
        <v>36</v>
      </c>
      <c r="E16" s="53">
        <f>+Eingabe!J123</f>
        <v>0</v>
      </c>
      <c r="F16" s="50" t="s">
        <v>95</v>
      </c>
      <c r="G16" s="37"/>
      <c r="H16" s="50"/>
      <c r="I16" s="50"/>
    </row>
    <row r="17" spans="1:9" ht="15" hidden="1" thickBot="1" x14ac:dyDescent="0.25">
      <c r="A17" s="50"/>
      <c r="B17" s="50"/>
      <c r="C17" s="61"/>
      <c r="D17" s="52"/>
      <c r="E17" s="54"/>
      <c r="F17" s="50"/>
      <c r="G17" s="37"/>
      <c r="H17" s="50"/>
      <c r="I17" s="50"/>
    </row>
    <row r="18" spans="1:9" s="22" customFormat="1" ht="29.25" hidden="1" thickBot="1" x14ac:dyDescent="0.25">
      <c r="A18" s="45" t="s">
        <v>58</v>
      </c>
      <c r="B18" s="45" t="s">
        <v>119</v>
      </c>
      <c r="C18" s="46" t="s">
        <v>96</v>
      </c>
      <c r="D18" s="47" t="s">
        <v>36</v>
      </c>
      <c r="E18" s="48">
        <f>+Eingabe!J24-Eingabe!L24</f>
        <v>0</v>
      </c>
      <c r="F18" s="45" t="s">
        <v>97</v>
      </c>
      <c r="G18" s="55"/>
      <c r="H18" s="45"/>
      <c r="I18" s="45"/>
    </row>
    <row r="19" spans="1:9" ht="15" hidden="1" thickBot="1" x14ac:dyDescent="0.25">
      <c r="A19" s="50"/>
      <c r="B19" s="50"/>
      <c r="C19" s="61"/>
      <c r="D19" s="50"/>
      <c r="E19" s="51"/>
      <c r="F19" s="50"/>
      <c r="G19" s="37"/>
      <c r="H19" s="56"/>
      <c r="I19" s="50"/>
    </row>
    <row r="20" spans="1:9" s="22" customFormat="1" ht="15.75" hidden="1" thickBot="1" x14ac:dyDescent="0.25">
      <c r="A20" s="45" t="s">
        <v>53</v>
      </c>
      <c r="B20" s="45" t="s">
        <v>120</v>
      </c>
      <c r="C20" s="46" t="s">
        <v>98</v>
      </c>
      <c r="D20" s="45"/>
      <c r="E20" s="45"/>
      <c r="F20" s="45"/>
      <c r="G20" s="47" t="s">
        <v>36</v>
      </c>
      <c r="H20" s="48">
        <f>+E14+E16+E18</f>
        <v>0</v>
      </c>
      <c r="I20" s="57" t="s">
        <v>99</v>
      </c>
    </row>
    <row r="21" spans="1:9" ht="15" hidden="1" thickBot="1" x14ac:dyDescent="0.25">
      <c r="C21" s="59"/>
      <c r="G21" s="17"/>
    </row>
    <row r="22" spans="1:9" ht="15" thickBot="1" x14ac:dyDescent="0.25">
      <c r="C22" s="59"/>
      <c r="G22" s="17"/>
    </row>
    <row r="23" spans="1:9" ht="15" thickBot="1" x14ac:dyDescent="0.25">
      <c r="A23" s="1" t="s">
        <v>136</v>
      </c>
      <c r="B23" s="1" t="s">
        <v>168</v>
      </c>
      <c r="C23" s="60"/>
      <c r="D23" s="129" t="s">
        <v>36</v>
      </c>
      <c r="E23" s="125">
        <f>NST_1</f>
        <v>0</v>
      </c>
    </row>
    <row r="24" spans="1:9" ht="15" thickBot="1" x14ac:dyDescent="0.25">
      <c r="C24" s="59"/>
    </row>
    <row r="25" spans="1:9" ht="15" thickBot="1" x14ac:dyDescent="0.25">
      <c r="A25" s="1" t="s">
        <v>137</v>
      </c>
      <c r="B25" s="22" t="s">
        <v>169</v>
      </c>
      <c r="C25" s="43"/>
      <c r="D25" s="129" t="s">
        <v>36</v>
      </c>
      <c r="E25" s="125">
        <f>NST_0-NST_1</f>
        <v>0</v>
      </c>
    </row>
    <row r="26" spans="1:9" ht="15" thickBot="1" x14ac:dyDescent="0.25">
      <c r="C26" s="59"/>
      <c r="D26" s="42"/>
    </row>
    <row r="27" spans="1:9" ht="15" thickBot="1" x14ac:dyDescent="0.25">
      <c r="A27" s="22" t="s">
        <v>138</v>
      </c>
      <c r="B27" s="1" t="s">
        <v>144</v>
      </c>
      <c r="C27" s="60"/>
      <c r="D27" s="131" t="s">
        <v>36</v>
      </c>
      <c r="E27" s="125">
        <f>NST_3</f>
        <v>0</v>
      </c>
    </row>
    <row r="28" spans="1:9" x14ac:dyDescent="0.2">
      <c r="C28" s="59"/>
    </row>
    <row r="29" spans="1:9" ht="15" thickBot="1" x14ac:dyDescent="0.25">
      <c r="C29" s="59"/>
    </row>
    <row r="30" spans="1:9" ht="29.25" thickBot="1" x14ac:dyDescent="0.25">
      <c r="A30" s="23" t="s">
        <v>54</v>
      </c>
      <c r="B30" s="21" t="s">
        <v>170</v>
      </c>
      <c r="C30" s="43"/>
      <c r="D30" s="23"/>
      <c r="E30" s="43"/>
      <c r="F30" s="23"/>
      <c r="G30" s="131" t="s">
        <v>36</v>
      </c>
      <c r="H30" s="126">
        <f>NST_0-NST_1+NST_3</f>
        <v>0</v>
      </c>
      <c r="I30" s="40"/>
    </row>
    <row r="31" spans="1:9" x14ac:dyDescent="0.2">
      <c r="C31" s="59"/>
    </row>
    <row r="32" spans="1:9" ht="15" thickBot="1" x14ac:dyDescent="0.25">
      <c r="C32" s="59"/>
    </row>
    <row r="33" spans="1:9" ht="15.75" thickBot="1" x14ac:dyDescent="0.25">
      <c r="A33" s="1" t="s">
        <v>53</v>
      </c>
      <c r="B33" s="1" t="s">
        <v>145</v>
      </c>
      <c r="C33" s="60"/>
      <c r="E33" s="26"/>
      <c r="G33" s="131" t="s">
        <v>36</v>
      </c>
      <c r="H33" s="126">
        <f>NST_0+NST_3</f>
        <v>0</v>
      </c>
      <c r="I33" s="41"/>
    </row>
    <row r="34" spans="1:9" x14ac:dyDescent="0.2">
      <c r="C34" s="59"/>
    </row>
    <row r="35" spans="1:9" x14ac:dyDescent="0.2">
      <c r="C35" s="59"/>
    </row>
    <row r="36" spans="1:9" x14ac:dyDescent="0.2">
      <c r="C36" s="59"/>
    </row>
  </sheetData>
  <sheetProtection password="D42D" sheet="1"/>
  <customSheetViews>
    <customSheetView guid="{2679FFF2-9A6F-4462-B477-8BC5F17F8AF3}" fitToPage="1" hiddenRows="1">
      <selection activeCell="B1" sqref="B1"/>
      <pageMargins left="0.86614173228346458" right="0.78740157480314965" top="0.86614173228346458" bottom="0.78740157480314965" header="0.31496062992125984" footer="0.31496062992125984"/>
      <pageSetup paperSize="9" scale="91" orientation="landscape" r:id="rId1"/>
      <headerFooter alignWithMargins="0"/>
    </customSheetView>
    <customSheetView guid="{894633FD-E448-49EF-AFB4-894B8AA717E6}" scale="86" showPageBreaks="1" fitToPage="1" hiddenRows="1" showRuler="0">
      <selection activeCell="H33" sqref="H33"/>
      <pageMargins left="0.86614173228346458" right="0.78740157480314965" top="0.86614173228346458" bottom="0.78740157480314965" header="0.31496062992125984" footer="0.31496062992125984"/>
      <pageSetup paperSize="9" scale="81" orientation="landscape" r:id="rId2"/>
      <headerFooter alignWithMargins="0"/>
    </customSheetView>
  </customSheetViews>
  <phoneticPr fontId="0" type="noConversion"/>
  <pageMargins left="0.86614173228346458" right="0.78740157480314965" top="0.86614173228346458" bottom="0.78740157480314965" header="0.31496062992125984" footer="0.31496062992125984"/>
  <pageSetup paperSize="9" scale="91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>
    <tabColor indexed="22"/>
    <pageSetUpPr fitToPage="1"/>
  </sheetPr>
  <dimension ref="A1:E38"/>
  <sheetViews>
    <sheetView zoomScaleNormal="100" zoomScaleSheetLayoutView="100" workbookViewId="0"/>
  </sheetViews>
  <sheetFormatPr baseColWidth="10" defaultRowHeight="12.75" x14ac:dyDescent="0.2"/>
  <cols>
    <col min="1" max="1" width="70.7109375" customWidth="1"/>
    <col min="2" max="3" width="12.7109375" customWidth="1"/>
    <col min="4" max="4" width="14.140625" customWidth="1"/>
  </cols>
  <sheetData>
    <row r="1" spans="1:5" ht="15" x14ac:dyDescent="0.25">
      <c r="A1" s="2" t="s">
        <v>0</v>
      </c>
      <c r="B1" s="1"/>
      <c r="C1" s="1"/>
      <c r="D1" s="1"/>
      <c r="E1" s="1"/>
    </row>
    <row r="2" spans="1:5" ht="13.9" customHeight="1" x14ac:dyDescent="0.2">
      <c r="A2" s="1"/>
      <c r="B2" s="1"/>
      <c r="C2" s="1"/>
      <c r="D2" s="1"/>
      <c r="E2" s="1"/>
    </row>
    <row r="3" spans="1:5" s="87" customFormat="1" ht="15.75" x14ac:dyDescent="0.25">
      <c r="A3" s="88"/>
      <c r="B3" s="89"/>
      <c r="C3" s="91"/>
      <c r="D3" s="90"/>
    </row>
    <row r="4" spans="1:5" ht="10.9" customHeight="1" x14ac:dyDescent="0.2">
      <c r="A4" s="1"/>
      <c r="B4" s="1"/>
      <c r="C4" s="1"/>
      <c r="D4" s="1"/>
      <c r="E4" s="1"/>
    </row>
    <row r="5" spans="1:5" ht="15" x14ac:dyDescent="0.25">
      <c r="A5" s="2" t="s">
        <v>1</v>
      </c>
      <c r="B5" s="1"/>
      <c r="C5" s="1"/>
      <c r="D5" s="1"/>
      <c r="E5" s="1"/>
    </row>
    <row r="6" spans="1:5" ht="6" customHeight="1" x14ac:dyDescent="0.2">
      <c r="A6" s="1"/>
      <c r="B6" s="6"/>
      <c r="C6" s="15"/>
      <c r="D6" s="15"/>
      <c r="E6" s="1"/>
    </row>
    <row r="7" spans="1:5" ht="15" x14ac:dyDescent="0.25">
      <c r="A7" s="2" t="s">
        <v>2</v>
      </c>
      <c r="B7" s="10"/>
      <c r="C7" s="1"/>
    </row>
    <row r="8" spans="1:5" ht="6" customHeight="1" thickBot="1" x14ac:dyDescent="0.25">
      <c r="A8" s="1"/>
      <c r="B8" s="10"/>
      <c r="C8" s="10"/>
      <c r="D8" s="10"/>
      <c r="E8" s="1"/>
    </row>
    <row r="9" spans="1:5" ht="15" thickBot="1" x14ac:dyDescent="0.25">
      <c r="A9" s="8" t="s">
        <v>173</v>
      </c>
      <c r="B9" s="78" t="s">
        <v>3</v>
      </c>
      <c r="C9" s="79">
        <v>400</v>
      </c>
      <c r="D9" s="8" t="s">
        <v>176</v>
      </c>
      <c r="E9" s="1"/>
    </row>
    <row r="10" spans="1:5" ht="15" thickBot="1" x14ac:dyDescent="0.25">
      <c r="A10" s="8" t="s">
        <v>174</v>
      </c>
      <c r="B10" s="78" t="s">
        <v>3</v>
      </c>
      <c r="C10" s="79">
        <v>320</v>
      </c>
      <c r="D10" s="8" t="s">
        <v>177</v>
      </c>
      <c r="E10" s="1"/>
    </row>
    <row r="11" spans="1:5" ht="15" thickBot="1" x14ac:dyDescent="0.25">
      <c r="A11" s="8" t="s">
        <v>175</v>
      </c>
      <c r="B11" s="78" t="s">
        <v>3</v>
      </c>
      <c r="C11" s="79">
        <v>120</v>
      </c>
      <c r="D11" s="8" t="s">
        <v>178</v>
      </c>
      <c r="E11" s="1"/>
    </row>
    <row r="12" spans="1:5" ht="15" thickBot="1" x14ac:dyDescent="0.25">
      <c r="A12" s="10" t="s">
        <v>171</v>
      </c>
      <c r="B12" s="13" t="s">
        <v>4</v>
      </c>
      <c r="C12" s="79">
        <v>400</v>
      </c>
      <c r="D12" s="10" t="s">
        <v>5</v>
      </c>
      <c r="E12" s="1"/>
    </row>
    <row r="13" spans="1:5" ht="15" thickBot="1" x14ac:dyDescent="0.25">
      <c r="A13" s="8" t="s">
        <v>135</v>
      </c>
      <c r="B13" s="78" t="s">
        <v>3</v>
      </c>
      <c r="C13" s="79">
        <v>400</v>
      </c>
      <c r="D13" s="8" t="s">
        <v>6</v>
      </c>
      <c r="E13" s="1"/>
    </row>
    <row r="14" spans="1:5" ht="14.25" x14ac:dyDescent="0.2">
      <c r="A14" s="10"/>
      <c r="B14" s="13"/>
      <c r="C14" s="7"/>
      <c r="D14" s="10"/>
      <c r="E14" s="1"/>
    </row>
    <row r="15" spans="1:5" ht="15" x14ac:dyDescent="0.25">
      <c r="A15" s="2" t="s">
        <v>151</v>
      </c>
      <c r="B15" s="5"/>
      <c r="C15" s="7"/>
      <c r="D15" s="10"/>
    </row>
    <row r="16" spans="1:5" ht="6" customHeight="1" x14ac:dyDescent="0.2">
      <c r="A16" s="1"/>
      <c r="B16" s="5"/>
      <c r="C16" s="7"/>
      <c r="D16" s="10"/>
    </row>
    <row r="17" spans="1:4" ht="14.25" x14ac:dyDescent="0.2">
      <c r="A17" s="12" t="s">
        <v>106</v>
      </c>
      <c r="B17" s="5"/>
      <c r="C17" s="7"/>
      <c r="D17" s="10"/>
    </row>
    <row r="18" spans="1:4" ht="15" thickBot="1" x14ac:dyDescent="0.25">
      <c r="A18" s="11" t="s">
        <v>29</v>
      </c>
      <c r="B18" s="5"/>
      <c r="C18" s="7"/>
      <c r="D18" s="10"/>
    </row>
    <row r="19" spans="1:4" ht="15" thickBot="1" x14ac:dyDescent="0.25">
      <c r="A19" s="11" t="s">
        <v>30</v>
      </c>
      <c r="B19" s="13" t="s">
        <v>31</v>
      </c>
      <c r="C19" s="16">
        <v>75</v>
      </c>
      <c r="D19" s="10" t="s">
        <v>32</v>
      </c>
    </row>
    <row r="20" spans="1:4" ht="6" customHeight="1" x14ac:dyDescent="0.2">
      <c r="A20" s="11"/>
      <c r="B20" s="13"/>
      <c r="C20" s="7"/>
      <c r="D20" s="10"/>
    </row>
    <row r="21" spans="1:4" ht="15" thickBot="1" x14ac:dyDescent="0.25">
      <c r="A21" s="12" t="s">
        <v>105</v>
      </c>
      <c r="B21" s="5"/>
      <c r="C21" s="7"/>
      <c r="D21" s="10"/>
    </row>
    <row r="22" spans="1:4" ht="15" thickBot="1" x14ac:dyDescent="0.25">
      <c r="A22" s="10" t="s">
        <v>33</v>
      </c>
      <c r="B22" s="13" t="s">
        <v>31</v>
      </c>
      <c r="C22" s="16">
        <v>25</v>
      </c>
      <c r="D22" s="10" t="s">
        <v>34</v>
      </c>
    </row>
    <row r="23" spans="1:4" ht="15" thickBot="1" x14ac:dyDescent="0.25">
      <c r="A23" s="10" t="s">
        <v>107</v>
      </c>
      <c r="B23" s="13" t="s">
        <v>31</v>
      </c>
      <c r="C23" s="16">
        <v>110</v>
      </c>
      <c r="D23" s="10" t="s">
        <v>35</v>
      </c>
    </row>
    <row r="24" spans="1:4" ht="15" thickBot="1" x14ac:dyDescent="0.25">
      <c r="A24" s="10" t="s">
        <v>108</v>
      </c>
      <c r="B24" s="13" t="s">
        <v>36</v>
      </c>
      <c r="C24" s="16">
        <v>2</v>
      </c>
      <c r="D24" s="10" t="s">
        <v>37</v>
      </c>
    </row>
    <row r="25" spans="1:4" ht="6" customHeight="1" x14ac:dyDescent="0.2">
      <c r="A25" s="10"/>
      <c r="B25" s="13"/>
      <c r="C25" s="7"/>
      <c r="D25" s="10"/>
    </row>
    <row r="26" spans="1:4" ht="15" thickBot="1" x14ac:dyDescent="0.25">
      <c r="A26" s="12" t="s">
        <v>104</v>
      </c>
      <c r="B26" s="5"/>
      <c r="C26" s="7"/>
      <c r="D26" s="10"/>
    </row>
    <row r="27" spans="1:4" ht="15" thickBot="1" x14ac:dyDescent="0.25">
      <c r="A27" s="10" t="s">
        <v>38</v>
      </c>
      <c r="B27" s="13" t="s">
        <v>31</v>
      </c>
      <c r="C27" s="16">
        <v>115</v>
      </c>
      <c r="D27" s="10" t="s">
        <v>39</v>
      </c>
    </row>
    <row r="28" spans="1:4" ht="15" thickBot="1" x14ac:dyDescent="0.25">
      <c r="A28" s="10" t="s">
        <v>40</v>
      </c>
      <c r="B28" s="13" t="s">
        <v>36</v>
      </c>
      <c r="C28" s="16">
        <v>2</v>
      </c>
      <c r="D28" s="10" t="s">
        <v>41</v>
      </c>
    </row>
    <row r="29" spans="1:4" ht="14.25" x14ac:dyDescent="0.2">
      <c r="A29" s="10"/>
      <c r="B29" s="13"/>
      <c r="C29" s="7"/>
      <c r="D29" s="10"/>
    </row>
    <row r="30" spans="1:4" ht="15" x14ac:dyDescent="0.25">
      <c r="A30" s="2" t="s">
        <v>152</v>
      </c>
      <c r="B30" s="5"/>
      <c r="C30" s="7"/>
      <c r="D30" s="10"/>
    </row>
    <row r="31" spans="1:4" ht="6" customHeight="1" x14ac:dyDescent="0.2">
      <c r="A31" s="1"/>
      <c r="B31" s="5"/>
      <c r="C31" s="7"/>
      <c r="D31" s="10"/>
    </row>
    <row r="32" spans="1:4" ht="15" thickBot="1" x14ac:dyDescent="0.25">
      <c r="A32" s="10" t="s">
        <v>172</v>
      </c>
      <c r="B32" s="5"/>
      <c r="C32" s="7"/>
      <c r="D32" s="10"/>
    </row>
    <row r="33" spans="1:4" ht="15" thickBot="1" x14ac:dyDescent="0.25">
      <c r="A33" s="10" t="s">
        <v>42</v>
      </c>
      <c r="B33" s="13" t="s">
        <v>43</v>
      </c>
      <c r="C33" s="16">
        <v>56</v>
      </c>
      <c r="D33" s="10" t="s">
        <v>125</v>
      </c>
    </row>
    <row r="34" spans="1:4" ht="15" thickBot="1" x14ac:dyDescent="0.25">
      <c r="A34" s="8" t="s">
        <v>44</v>
      </c>
      <c r="B34" s="78" t="s">
        <v>43</v>
      </c>
      <c r="C34" s="79">
        <v>100</v>
      </c>
      <c r="D34" s="8" t="s">
        <v>126</v>
      </c>
    </row>
    <row r="35" spans="1:4" ht="6" customHeight="1" x14ac:dyDescent="0.2">
      <c r="A35" s="1"/>
      <c r="B35" s="1"/>
      <c r="C35" s="1"/>
      <c r="D35" s="1"/>
    </row>
    <row r="36" spans="1:4" ht="15" thickBot="1" x14ac:dyDescent="0.25">
      <c r="A36" s="1" t="s">
        <v>45</v>
      </c>
      <c r="B36" s="1"/>
      <c r="C36" s="1"/>
      <c r="D36" s="1"/>
    </row>
    <row r="37" spans="1:4" ht="15" thickBot="1" x14ac:dyDescent="0.25">
      <c r="A37" s="10" t="s">
        <v>42</v>
      </c>
      <c r="B37" s="13" t="s">
        <v>43</v>
      </c>
      <c r="C37" s="79">
        <v>1</v>
      </c>
      <c r="D37" s="10" t="s">
        <v>123</v>
      </c>
    </row>
    <row r="38" spans="1:4" ht="15" thickBot="1" x14ac:dyDescent="0.25">
      <c r="A38" s="10" t="s">
        <v>44</v>
      </c>
      <c r="B38" s="13" t="s">
        <v>43</v>
      </c>
      <c r="C38" s="16">
        <v>180</v>
      </c>
      <c r="D38" s="10" t="s">
        <v>124</v>
      </c>
    </row>
  </sheetData>
  <sheetProtection password="D42D" sheet="1"/>
  <customSheetViews>
    <customSheetView guid="{2679FFF2-9A6F-4462-B477-8BC5F17F8AF3}" fitToPage="1">
      <pageMargins left="0.86614173228346458" right="0.78740157480314965" top="0.86614173228346458" bottom="0.78740157480314965" header="0.31496062992125984" footer="0.31496062992125984"/>
      <pageSetup paperSize="9" scale="97" orientation="landscape" r:id="rId1"/>
      <headerFooter alignWithMargins="0"/>
    </customSheetView>
    <customSheetView guid="{894633FD-E448-49EF-AFB4-894B8AA717E6}" showPageBreaks="1" fitToPage="1" showRuler="0">
      <selection activeCell="C40" sqref="C40"/>
      <pageMargins left="0.86614173228346458" right="0.78740157480314965" top="0.86614173228346458" bottom="0.78740157480314965" header="0.31496062992125984" footer="0.31496062992125984"/>
      <pageSetup paperSize="9" orientation="landscape" r:id="rId2"/>
      <headerFooter alignWithMargins="0"/>
    </customSheetView>
  </customSheetViews>
  <phoneticPr fontId="0" type="noConversion"/>
  <pageMargins left="0.86614173228346458" right="0.78740157480314965" top="0.86614173228346458" bottom="0.78740157480314965" header="0.31496062992125984" footer="0.31496062992125984"/>
  <pageSetup paperSize="9" scale="97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tabColor indexed="22"/>
    <pageSetUpPr fitToPage="1"/>
  </sheetPr>
  <dimension ref="A1:E33"/>
  <sheetViews>
    <sheetView zoomScaleNormal="92" zoomScaleSheetLayoutView="100" workbookViewId="0"/>
  </sheetViews>
  <sheetFormatPr baseColWidth="10" defaultRowHeight="14.25" x14ac:dyDescent="0.2"/>
  <cols>
    <col min="1" max="1" width="50.7109375" style="1" customWidth="1"/>
    <col min="2" max="2" width="10.7109375" style="1" customWidth="1"/>
    <col min="3" max="3" width="5.7109375" style="1" customWidth="1"/>
    <col min="4" max="4" width="50.5703125" style="1" customWidth="1"/>
    <col min="5" max="5" width="10.7109375" style="1" customWidth="1"/>
    <col min="6" max="16384" width="11.42578125" style="1"/>
  </cols>
  <sheetData>
    <row r="1" spans="1:5" ht="15" x14ac:dyDescent="0.25">
      <c r="A1" s="2" t="s">
        <v>153</v>
      </c>
    </row>
    <row r="3" spans="1:5" ht="25.5" x14ac:dyDescent="0.2">
      <c r="A3" s="67"/>
      <c r="B3" s="68" t="s">
        <v>164</v>
      </c>
      <c r="C3" s="26"/>
      <c r="D3" s="67"/>
      <c r="E3" s="68" t="s">
        <v>164</v>
      </c>
    </row>
    <row r="4" spans="1:5" ht="15" x14ac:dyDescent="0.2">
      <c r="A4" s="69"/>
      <c r="B4" s="106" t="s">
        <v>219</v>
      </c>
      <c r="C4" s="26"/>
      <c r="D4" s="69"/>
      <c r="E4" s="106" t="s">
        <v>219</v>
      </c>
    </row>
    <row r="5" spans="1:5" ht="15" x14ac:dyDescent="0.2">
      <c r="A5" s="132" t="s">
        <v>7</v>
      </c>
      <c r="B5" s="70"/>
      <c r="C5" s="26"/>
      <c r="D5" s="77" t="s">
        <v>13</v>
      </c>
      <c r="E5" s="71"/>
    </row>
    <row r="6" spans="1:5" x14ac:dyDescent="0.2">
      <c r="A6" s="133" t="s">
        <v>200</v>
      </c>
      <c r="B6" s="72"/>
      <c r="C6" s="26"/>
      <c r="D6" s="73" t="s">
        <v>14</v>
      </c>
      <c r="E6" s="3">
        <v>0.25</v>
      </c>
    </row>
    <row r="7" spans="1:5" x14ac:dyDescent="0.2">
      <c r="A7" s="107" t="s">
        <v>191</v>
      </c>
      <c r="B7" s="108">
        <v>1</v>
      </c>
      <c r="C7" s="26"/>
      <c r="D7" s="73" t="s">
        <v>15</v>
      </c>
      <c r="E7" s="3">
        <v>0.17</v>
      </c>
    </row>
    <row r="8" spans="1:5" x14ac:dyDescent="0.2">
      <c r="A8" s="107" t="s">
        <v>192</v>
      </c>
      <c r="B8" s="108">
        <v>1</v>
      </c>
      <c r="C8" s="26"/>
      <c r="D8" s="73" t="s">
        <v>16</v>
      </c>
      <c r="E8" s="3">
        <v>0.17</v>
      </c>
    </row>
    <row r="9" spans="1:5" ht="25.5" x14ac:dyDescent="0.2">
      <c r="A9" s="109" t="s">
        <v>199</v>
      </c>
      <c r="B9" s="108"/>
      <c r="C9" s="26"/>
      <c r="D9" s="73" t="s">
        <v>17</v>
      </c>
      <c r="E9" s="3">
        <v>0</v>
      </c>
    </row>
    <row r="10" spans="1:5" x14ac:dyDescent="0.2">
      <c r="A10" s="107" t="s">
        <v>193</v>
      </c>
      <c r="B10" s="108">
        <v>0.6</v>
      </c>
      <c r="C10" s="26"/>
      <c r="D10" s="73" t="s">
        <v>18</v>
      </c>
      <c r="E10" s="3">
        <v>0.03</v>
      </c>
    </row>
    <row r="11" spans="1:5" x14ac:dyDescent="0.2">
      <c r="A11" s="107" t="s">
        <v>194</v>
      </c>
      <c r="B11" s="108">
        <v>0.4</v>
      </c>
      <c r="C11" s="26"/>
      <c r="D11" s="74"/>
      <c r="E11" s="75"/>
    </row>
    <row r="12" spans="1:5" ht="15" x14ac:dyDescent="0.2">
      <c r="A12" s="107" t="s">
        <v>223</v>
      </c>
      <c r="B12" s="108">
        <v>0.33</v>
      </c>
      <c r="C12" s="26"/>
      <c r="D12" s="76" t="s">
        <v>19</v>
      </c>
      <c r="E12" s="72"/>
    </row>
    <row r="13" spans="1:5" x14ac:dyDescent="0.2">
      <c r="A13" s="107" t="s">
        <v>224</v>
      </c>
      <c r="B13" s="108">
        <v>0.13</v>
      </c>
      <c r="C13" s="26"/>
      <c r="D13" s="73" t="s">
        <v>20</v>
      </c>
      <c r="E13" s="3">
        <v>0.2</v>
      </c>
    </row>
    <row r="14" spans="1:5" x14ac:dyDescent="0.2">
      <c r="A14" s="110"/>
      <c r="B14" s="111"/>
      <c r="C14" s="26"/>
      <c r="D14" s="73" t="s">
        <v>21</v>
      </c>
      <c r="E14" s="3">
        <v>0.17</v>
      </c>
    </row>
    <row r="15" spans="1:5" x14ac:dyDescent="0.2">
      <c r="A15" s="112"/>
      <c r="B15" s="113"/>
      <c r="C15" s="26"/>
      <c r="D15" s="73" t="s">
        <v>22</v>
      </c>
      <c r="E15" s="3">
        <v>0.17</v>
      </c>
    </row>
    <row r="16" spans="1:5" ht="25.5" x14ac:dyDescent="0.2">
      <c r="A16" s="84"/>
      <c r="B16" s="86"/>
      <c r="C16" s="26"/>
      <c r="D16" s="73" t="s">
        <v>23</v>
      </c>
      <c r="E16" s="3">
        <v>0</v>
      </c>
    </row>
    <row r="17" spans="1:5" ht="15" x14ac:dyDescent="0.2">
      <c r="A17" s="76" t="s">
        <v>8</v>
      </c>
      <c r="B17" s="72"/>
      <c r="C17" s="26"/>
      <c r="D17" s="73" t="s">
        <v>202</v>
      </c>
      <c r="E17" s="3">
        <v>8.5000000000000006E-2</v>
      </c>
    </row>
    <row r="18" spans="1:5" x14ac:dyDescent="0.2">
      <c r="A18" s="85" t="s">
        <v>9</v>
      </c>
      <c r="B18" s="3">
        <v>1</v>
      </c>
      <c r="C18" s="26"/>
      <c r="D18" s="74"/>
      <c r="E18" s="75"/>
    </row>
    <row r="19" spans="1:5" ht="15" x14ac:dyDescent="0.2">
      <c r="A19" s="85" t="s">
        <v>10</v>
      </c>
      <c r="B19" s="3">
        <v>0</v>
      </c>
      <c r="C19" s="26"/>
      <c r="D19" s="76" t="s">
        <v>24</v>
      </c>
      <c r="E19" s="72"/>
    </row>
    <row r="20" spans="1:5" x14ac:dyDescent="0.2">
      <c r="A20" s="73" t="s">
        <v>225</v>
      </c>
      <c r="B20" s="3">
        <v>0.7</v>
      </c>
      <c r="C20" s="26"/>
      <c r="D20" s="73" t="s">
        <v>25</v>
      </c>
      <c r="E20" s="3">
        <v>0.17</v>
      </c>
    </row>
    <row r="21" spans="1:5" x14ac:dyDescent="0.2">
      <c r="A21" s="73" t="s">
        <v>226</v>
      </c>
      <c r="B21" s="3">
        <v>0.5</v>
      </c>
      <c r="C21" s="26"/>
      <c r="D21" s="73" t="s">
        <v>26</v>
      </c>
      <c r="E21" s="3">
        <v>0.11</v>
      </c>
    </row>
    <row r="22" spans="1:5" x14ac:dyDescent="0.2">
      <c r="A22" s="73" t="s">
        <v>11</v>
      </c>
      <c r="B22" s="3">
        <v>0.4</v>
      </c>
      <c r="C22" s="26"/>
      <c r="D22" s="73" t="s">
        <v>27</v>
      </c>
      <c r="E22" s="3">
        <v>0.11</v>
      </c>
    </row>
    <row r="23" spans="1:5" x14ac:dyDescent="0.2">
      <c r="A23" s="73" t="s">
        <v>12</v>
      </c>
      <c r="B23" s="3">
        <v>0.25</v>
      </c>
      <c r="C23" s="26"/>
      <c r="D23" s="73" t="s">
        <v>28</v>
      </c>
      <c r="E23" s="19">
        <v>7.0000000000000007E-2</v>
      </c>
    </row>
    <row r="24" spans="1:5" x14ac:dyDescent="0.2">
      <c r="C24" s="26"/>
    </row>
    <row r="25" spans="1:5" x14ac:dyDescent="0.2">
      <c r="C25" s="26"/>
    </row>
    <row r="26" spans="1:5" x14ac:dyDescent="0.2">
      <c r="C26" s="26"/>
    </row>
    <row r="27" spans="1:5" x14ac:dyDescent="0.2">
      <c r="C27" s="26"/>
    </row>
    <row r="28" spans="1:5" x14ac:dyDescent="0.2">
      <c r="C28" s="26"/>
    </row>
    <row r="29" spans="1:5" x14ac:dyDescent="0.2">
      <c r="C29" s="26"/>
    </row>
    <row r="30" spans="1:5" x14ac:dyDescent="0.2">
      <c r="C30" s="26"/>
    </row>
    <row r="31" spans="1:5" x14ac:dyDescent="0.2">
      <c r="C31" s="26"/>
    </row>
    <row r="32" spans="1:5" x14ac:dyDescent="0.2">
      <c r="C32" s="26"/>
    </row>
    <row r="33" spans="3:3" x14ac:dyDescent="0.2">
      <c r="C33" s="26"/>
    </row>
  </sheetData>
  <sheetProtection password="D42D" sheet="1"/>
  <customSheetViews>
    <customSheetView guid="{2679FFF2-9A6F-4462-B477-8BC5F17F8AF3}" fitToPage="1">
      <pageMargins left="0.86614173228346458" right="0.78740157480314965" top="0.86614173228346458" bottom="0.78740157480314965" header="0.31496062992125984" footer="0.31496062992125984"/>
      <pageSetup paperSize="9" orientation="landscape" r:id="rId1"/>
      <headerFooter alignWithMargins="0"/>
    </customSheetView>
    <customSheetView guid="{894633FD-E448-49EF-AFB4-894B8AA717E6}" scale="92" showPageBreaks="1" fitToPage="1" showRuler="0" topLeftCell="A4">
      <selection activeCell="A8" sqref="A8"/>
      <pageMargins left="0.86614173228346458" right="0.78740157480314965" top="0.86614173228346458" bottom="0.78740157480314965" header="0.31496062992125984" footer="0.31496062992125984"/>
      <pageSetup paperSize="9" orientation="landscape" r:id="rId2"/>
      <headerFooter alignWithMargins="0"/>
    </customSheetView>
  </customSheetViews>
  <phoneticPr fontId="0" type="noConversion"/>
  <pageMargins left="0.86614173228346458" right="0.78740157480314965" top="0.86614173228346458" bottom="0.78740157480314965" header="0.31496062992125984" footer="0.31496062992125984"/>
  <pageSetup paperSize="9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>
    <tabColor indexed="22"/>
    <pageSetUpPr fitToPage="1"/>
  </sheetPr>
  <dimension ref="A1:J41"/>
  <sheetViews>
    <sheetView zoomScaleNormal="100" zoomScaleSheetLayoutView="90" workbookViewId="0"/>
  </sheetViews>
  <sheetFormatPr baseColWidth="10" defaultRowHeight="12.75" x14ac:dyDescent="0.2"/>
  <cols>
    <col min="1" max="1" width="3.7109375" customWidth="1"/>
    <col min="2" max="2" width="11.7109375" customWidth="1"/>
    <col min="3" max="3" width="66.7109375" customWidth="1"/>
    <col min="4" max="4" width="1.85546875" customWidth="1"/>
    <col min="5" max="5" width="19.28515625" customWidth="1"/>
    <col min="6" max="6" width="6.7109375" style="28" customWidth="1"/>
    <col min="7" max="7" width="10.7109375" hidden="1" customWidth="1"/>
    <col min="8" max="8" width="8.7109375" hidden="1" customWidth="1"/>
    <col min="9" max="9" width="13.7109375" customWidth="1"/>
    <col min="10" max="10" width="5.140625" customWidth="1"/>
  </cols>
  <sheetData>
    <row r="1" spans="1:10" ht="15" x14ac:dyDescent="0.25">
      <c r="A1" s="2" t="s">
        <v>162</v>
      </c>
    </row>
    <row r="3" spans="1:10" x14ac:dyDescent="0.2">
      <c r="A3" s="34" t="s">
        <v>134</v>
      </c>
    </row>
    <row r="4" spans="1:10" ht="6" customHeight="1" thickBot="1" x14ac:dyDescent="0.25"/>
    <row r="5" spans="1:10" ht="13.5" thickBot="1" x14ac:dyDescent="0.25">
      <c r="A5" t="s">
        <v>46</v>
      </c>
      <c r="B5" s="26" t="s">
        <v>139</v>
      </c>
      <c r="E5" s="20" t="s">
        <v>109</v>
      </c>
      <c r="I5" s="18" t="s">
        <v>101</v>
      </c>
    </row>
    <row r="6" spans="1:10" ht="6" customHeight="1" thickBot="1" x14ac:dyDescent="0.25"/>
    <row r="7" spans="1:10" ht="13.5" thickBot="1" x14ac:dyDescent="0.25">
      <c r="A7" t="s">
        <v>53</v>
      </c>
      <c r="B7" s="26" t="s">
        <v>140</v>
      </c>
      <c r="E7" s="20" t="s">
        <v>109</v>
      </c>
      <c r="I7" s="18" t="s">
        <v>114</v>
      </c>
    </row>
    <row r="8" spans="1:10" x14ac:dyDescent="0.2">
      <c r="I8" s="9"/>
    </row>
    <row r="9" spans="1:10" x14ac:dyDescent="0.2">
      <c r="A9" s="36" t="s">
        <v>132</v>
      </c>
      <c r="B9" s="36"/>
      <c r="C9" s="9"/>
      <c r="D9" s="9"/>
      <c r="I9" s="5" t="s">
        <v>133</v>
      </c>
      <c r="J9" s="9"/>
    </row>
    <row r="10" spans="1:10" x14ac:dyDescent="0.2">
      <c r="A10" s="36"/>
      <c r="B10" s="36"/>
      <c r="C10" s="35"/>
      <c r="D10" s="64"/>
      <c r="E10" t="s">
        <v>157</v>
      </c>
      <c r="I10" s="6" t="s">
        <v>150</v>
      </c>
      <c r="J10" s="9"/>
    </row>
    <row r="11" spans="1:10" ht="6" customHeight="1" thickBot="1" x14ac:dyDescent="0.25">
      <c r="D11" s="65"/>
      <c r="I11" s="9"/>
    </row>
    <row r="12" spans="1:10" ht="13.5" thickBot="1" x14ac:dyDescent="0.25">
      <c r="A12" s="119"/>
      <c r="B12" s="115"/>
      <c r="C12" s="115"/>
      <c r="D12" s="120"/>
      <c r="E12" s="115"/>
      <c r="F12" s="121"/>
      <c r="G12" s="122"/>
      <c r="H12" s="115"/>
      <c r="I12" s="118"/>
    </row>
    <row r="13" spans="1:10" x14ac:dyDescent="0.2">
      <c r="A13" s="115"/>
      <c r="B13" s="115"/>
      <c r="C13" s="115"/>
      <c r="D13" s="120"/>
      <c r="E13" s="115"/>
      <c r="F13" s="115"/>
      <c r="G13" s="115"/>
      <c r="H13" s="115"/>
      <c r="I13" s="118"/>
    </row>
    <row r="14" spans="1:10" ht="13.5" thickBot="1" x14ac:dyDescent="0.25">
      <c r="D14" s="66"/>
      <c r="G14" s="32"/>
      <c r="H14" s="32"/>
      <c r="I14" s="62"/>
    </row>
    <row r="15" spans="1:10" ht="13.5" thickBot="1" x14ac:dyDescent="0.25">
      <c r="A15" s="14" t="s">
        <v>110</v>
      </c>
      <c r="B15" t="s">
        <v>118</v>
      </c>
      <c r="C15" s="26" t="s">
        <v>142</v>
      </c>
      <c r="D15" s="66"/>
      <c r="E15" s="115"/>
      <c r="F15" s="38" t="s">
        <v>47</v>
      </c>
      <c r="G15" s="31">
        <v>12</v>
      </c>
      <c r="H15" s="32" t="s">
        <v>49</v>
      </c>
      <c r="I15" s="63">
        <v>1</v>
      </c>
    </row>
    <row r="16" spans="1:10" x14ac:dyDescent="0.2">
      <c r="C16" t="s">
        <v>156</v>
      </c>
      <c r="D16" s="66"/>
      <c r="F16" s="38"/>
      <c r="G16" s="33"/>
      <c r="H16" s="32"/>
      <c r="I16" s="62"/>
    </row>
    <row r="17" spans="1:9" x14ac:dyDescent="0.2">
      <c r="B17" t="s">
        <v>115</v>
      </c>
      <c r="C17" s="26" t="s">
        <v>117</v>
      </c>
      <c r="D17" s="66"/>
      <c r="G17" s="32"/>
      <c r="H17" s="32"/>
      <c r="I17" s="62"/>
    </row>
    <row r="18" spans="1:9" ht="13.5" thickBot="1" x14ac:dyDescent="0.25">
      <c r="C18" s="14"/>
      <c r="D18" s="66"/>
      <c r="G18" s="32"/>
      <c r="H18" s="32"/>
      <c r="I18" s="62"/>
    </row>
    <row r="19" spans="1:9" ht="13.5" thickBot="1" x14ac:dyDescent="0.25">
      <c r="A19" s="14" t="s">
        <v>111</v>
      </c>
      <c r="B19" t="s">
        <v>118</v>
      </c>
      <c r="C19" t="s">
        <v>154</v>
      </c>
      <c r="D19" s="66"/>
      <c r="E19" s="115"/>
      <c r="F19" s="38" t="s">
        <v>47</v>
      </c>
      <c r="G19" s="31">
        <v>14</v>
      </c>
      <c r="H19" s="32" t="s">
        <v>51</v>
      </c>
      <c r="I19" s="63">
        <v>2</v>
      </c>
    </row>
    <row r="20" spans="1:9" x14ac:dyDescent="0.2">
      <c r="C20" t="str">
        <f>"Der aktuelle Besatz beträgt "&amp;K_NB_110&amp;" % bis "&amp;K_NB_115&amp;" % des Normalbesatzes (NB) und"</f>
        <v>Der aktuelle Besatz beträgt 110 % bis 115 % des Normalbesatzes (NB) und</v>
      </c>
      <c r="D20" s="66"/>
      <c r="G20" s="32"/>
      <c r="H20" s="32"/>
      <c r="I20" s="62"/>
    </row>
    <row r="21" spans="1:9" x14ac:dyDescent="0.2">
      <c r="C21" t="str">
        <f>"der NB wird um mindestens "&amp;K_NB_2&amp;" Normalstösse überschritten."</f>
        <v>der NB wird um mindestens 2 Normalstösse überschritten.</v>
      </c>
      <c r="D21" s="66"/>
      <c r="G21" s="32"/>
      <c r="H21" s="32"/>
      <c r="I21" s="62"/>
    </row>
    <row r="22" spans="1:9" x14ac:dyDescent="0.2">
      <c r="B22" t="s">
        <v>115</v>
      </c>
      <c r="C22" s="25" t="str">
        <f>"Beitrag nach Normalbesatz wird um "&amp;K_KURZ&amp;" % gekürzt"</f>
        <v>Beitrag nach Normalbesatz wird um 25 % gekürzt</v>
      </c>
      <c r="D22" s="66"/>
      <c r="G22" s="32"/>
      <c r="H22" s="32"/>
      <c r="I22" s="62"/>
    </row>
    <row r="23" spans="1:9" ht="13.5" thickBot="1" x14ac:dyDescent="0.25">
      <c r="D23" s="66"/>
      <c r="G23" s="32"/>
      <c r="H23" s="32"/>
      <c r="I23" s="62"/>
    </row>
    <row r="24" spans="1:9" ht="13.5" thickBot="1" x14ac:dyDescent="0.25">
      <c r="A24" s="14" t="s">
        <v>112</v>
      </c>
      <c r="B24" t="s">
        <v>118</v>
      </c>
      <c r="C24" t="s">
        <v>155</v>
      </c>
      <c r="D24" s="66"/>
      <c r="E24" s="115"/>
      <c r="F24" s="38" t="s">
        <v>47</v>
      </c>
      <c r="G24" s="31">
        <v>19</v>
      </c>
      <c r="H24" s="32" t="s">
        <v>52</v>
      </c>
      <c r="I24" s="63">
        <v>3</v>
      </c>
    </row>
    <row r="25" spans="1:9" x14ac:dyDescent="0.2">
      <c r="C25" t="str">
        <f>"Der aktuelle Besatz beträgt mehr als "&amp;K_NB_115&amp;" % des NB und"</f>
        <v>Der aktuelle Besatz beträgt mehr als 115 % des NB und</v>
      </c>
      <c r="D25" s="66"/>
      <c r="G25" s="32"/>
      <c r="H25" s="32"/>
      <c r="I25" s="62"/>
    </row>
    <row r="26" spans="1:9" x14ac:dyDescent="0.2">
      <c r="C26" t="str">
        <f>"der NB wird um mindestens "&amp;K_NB_3&amp;" Normalstösse überschritten."</f>
        <v>der NB wird um mindestens 2 Normalstösse überschritten.</v>
      </c>
      <c r="D26" s="66"/>
      <c r="G26" s="32"/>
      <c r="H26" s="32"/>
      <c r="I26" s="62"/>
    </row>
    <row r="27" spans="1:9" x14ac:dyDescent="0.2">
      <c r="B27" t="s">
        <v>115</v>
      </c>
      <c r="C27" s="26" t="s">
        <v>116</v>
      </c>
      <c r="D27" s="66"/>
      <c r="G27" s="32"/>
      <c r="H27" s="32"/>
      <c r="I27" s="62"/>
    </row>
    <row r="28" spans="1:9" ht="13.5" thickBot="1" x14ac:dyDescent="0.25">
      <c r="C28" s="24"/>
      <c r="D28" s="66"/>
      <c r="G28" s="32"/>
      <c r="H28" s="32"/>
      <c r="I28" s="62"/>
    </row>
    <row r="29" spans="1:9" ht="13.5" thickBot="1" x14ac:dyDescent="0.25">
      <c r="A29" s="14" t="s">
        <v>113</v>
      </c>
      <c r="B29" t="s">
        <v>118</v>
      </c>
      <c r="C29" t="s">
        <v>143</v>
      </c>
      <c r="D29" s="66"/>
      <c r="E29" s="115"/>
      <c r="F29" s="38" t="s">
        <v>47</v>
      </c>
      <c r="G29" s="31">
        <v>13</v>
      </c>
      <c r="H29" s="32" t="s">
        <v>50</v>
      </c>
      <c r="I29" s="63">
        <v>4</v>
      </c>
    </row>
    <row r="30" spans="1:9" x14ac:dyDescent="0.2">
      <c r="C30" t="str">
        <f>"Der aktuelle Besatz beträgt weniger als "&amp;K_NB_U&amp;" % des NB."</f>
        <v>Der aktuelle Besatz beträgt weniger als 75 % des NB.</v>
      </c>
      <c r="D30" s="66"/>
      <c r="F30" s="38"/>
      <c r="G30" s="33"/>
      <c r="H30" s="32"/>
      <c r="I30" s="9"/>
    </row>
    <row r="31" spans="1:9" x14ac:dyDescent="0.2">
      <c r="B31" t="s">
        <v>115</v>
      </c>
      <c r="C31" s="26" t="s">
        <v>100</v>
      </c>
      <c r="D31" s="66"/>
      <c r="G31" s="32"/>
      <c r="H31" s="32"/>
      <c r="I31" s="9"/>
    </row>
    <row r="32" spans="1:9" x14ac:dyDescent="0.2">
      <c r="C32" s="26"/>
      <c r="D32" s="66"/>
      <c r="G32" s="32"/>
      <c r="H32" s="32"/>
      <c r="I32" s="9"/>
    </row>
    <row r="33" spans="1:9" x14ac:dyDescent="0.2">
      <c r="A33" s="114"/>
      <c r="B33" s="115"/>
      <c r="C33" s="115"/>
      <c r="D33" s="116"/>
      <c r="E33" s="115"/>
      <c r="F33" s="115"/>
      <c r="G33" s="115"/>
      <c r="H33" s="115"/>
      <c r="I33" s="117"/>
    </row>
    <row r="34" spans="1:9" ht="13.5" thickBot="1" x14ac:dyDescent="0.25">
      <c r="A34" s="115"/>
      <c r="B34" s="115"/>
      <c r="C34" s="115"/>
      <c r="D34" s="116"/>
      <c r="E34" s="115"/>
      <c r="F34" s="115"/>
      <c r="G34" s="115"/>
      <c r="H34" s="115"/>
      <c r="I34" s="118"/>
    </row>
    <row r="35" spans="1:9" ht="13.5" thickBot="1" x14ac:dyDescent="0.25">
      <c r="A35" s="119"/>
      <c r="B35" s="115"/>
      <c r="C35" s="115"/>
      <c r="D35" s="120"/>
      <c r="E35" s="115"/>
      <c r="F35" s="121"/>
      <c r="G35" s="122"/>
      <c r="H35" s="115"/>
      <c r="I35" s="118"/>
    </row>
    <row r="36" spans="1:9" x14ac:dyDescent="0.2">
      <c r="A36" s="115"/>
      <c r="B36" s="115"/>
      <c r="C36" s="115"/>
      <c r="D36" s="120"/>
      <c r="E36" s="115"/>
      <c r="F36" s="121"/>
      <c r="G36" s="117"/>
      <c r="H36" s="115"/>
      <c r="I36" s="117"/>
    </row>
    <row r="37" spans="1:9" x14ac:dyDescent="0.2">
      <c r="A37" s="115"/>
      <c r="B37" s="115"/>
      <c r="C37" s="115"/>
      <c r="D37" s="120"/>
      <c r="E37" s="115"/>
      <c r="F37" s="115"/>
      <c r="G37" s="115"/>
      <c r="H37" s="115"/>
      <c r="I37" s="117"/>
    </row>
    <row r="38" spans="1:9" ht="13.5" thickBot="1" x14ac:dyDescent="0.25">
      <c r="A38" s="115"/>
      <c r="B38" s="115"/>
      <c r="C38" s="115"/>
      <c r="D38" s="120"/>
      <c r="E38" s="115"/>
      <c r="F38" s="115"/>
      <c r="G38" s="115"/>
      <c r="H38" s="115"/>
      <c r="I38" s="118"/>
    </row>
    <row r="39" spans="1:9" ht="13.5" thickBot="1" x14ac:dyDescent="0.25">
      <c r="A39" s="119"/>
      <c r="B39" s="115"/>
      <c r="C39" s="115"/>
      <c r="D39" s="120"/>
      <c r="E39" s="115"/>
      <c r="F39" s="121"/>
      <c r="G39" s="122"/>
      <c r="H39" s="115"/>
      <c r="I39" s="118"/>
    </row>
    <row r="40" spans="1:9" x14ac:dyDescent="0.2">
      <c r="A40" s="115"/>
      <c r="B40" s="115"/>
      <c r="C40" s="115"/>
      <c r="D40" s="120"/>
      <c r="E40" s="115"/>
      <c r="F40" s="121"/>
      <c r="G40" s="117"/>
      <c r="H40" s="115"/>
      <c r="I40" s="117"/>
    </row>
    <row r="41" spans="1:9" x14ac:dyDescent="0.2">
      <c r="A41" s="115"/>
      <c r="B41" s="115"/>
      <c r="C41" s="115"/>
      <c r="D41" s="120"/>
      <c r="E41" s="115"/>
      <c r="F41" s="115"/>
      <c r="G41" s="115"/>
      <c r="H41" s="115"/>
      <c r="I41" s="117"/>
    </row>
  </sheetData>
  <sheetProtection password="D42D" sheet="1"/>
  <customSheetViews>
    <customSheetView guid="{2679FFF2-9A6F-4462-B477-8BC5F17F8AF3}" fitToPage="1" hiddenColumns="1">
      <pageMargins left="0.86614173228346458" right="0.78740157480314965" top="0.86614173228346458" bottom="0.78740157480314965" header="0.31496062992125984" footer="0.31496062992125984"/>
      <pageSetup paperSize="9" scale="94" orientation="landscape" r:id="rId1"/>
      <headerFooter alignWithMargins="0"/>
    </customSheetView>
    <customSheetView guid="{894633FD-E448-49EF-AFB4-894B8AA717E6}" showPageBreaks="1" fitToPage="1" printArea="1" hiddenColumns="1" showRuler="0">
      <selection activeCell="C41" sqref="C41"/>
      <pageMargins left="0.86614173228346458" right="0.78740157480314965" top="0.86614173228346458" bottom="0.78740157480314965" header="0.31496062992125984" footer="0.31496062992125984"/>
      <pageSetup paperSize="9" scale="94" orientation="landscape" r:id="rId2"/>
      <headerFooter alignWithMargins="0"/>
    </customSheetView>
  </customSheetViews>
  <phoneticPr fontId="0" type="noConversion"/>
  <pageMargins left="0.86614173228346458" right="0.78740157480314965" top="0.86614173228346458" bottom="0.78740157480314965" header="0.31496062992125984" footer="0.31496062992125984"/>
  <pageSetup paperSize="9" scale="94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45</vt:i4>
      </vt:variant>
    </vt:vector>
  </HeadingPairs>
  <TitlesOfParts>
    <vt:vector size="51" baseType="lpstr">
      <vt:lpstr>Anleitung</vt:lpstr>
      <vt:lpstr>Eingabe</vt:lpstr>
      <vt:lpstr>Berechneter Besatz</vt:lpstr>
      <vt:lpstr>K_Ansatz</vt:lpstr>
      <vt:lpstr>Umrechnungsfaktoren GVE</vt:lpstr>
      <vt:lpstr>K_Typ</vt:lpstr>
      <vt:lpstr>_bed1</vt:lpstr>
      <vt:lpstr>_bed2</vt:lpstr>
      <vt:lpstr>_bed3</vt:lpstr>
      <vt:lpstr>_bed4</vt:lpstr>
      <vt:lpstr>_bed5</vt:lpstr>
      <vt:lpstr>_bed6</vt:lpstr>
      <vt:lpstr>_wir1</vt:lpstr>
      <vt:lpstr>_wir2</vt:lpstr>
      <vt:lpstr>_wir3</vt:lpstr>
      <vt:lpstr>_wir4</vt:lpstr>
      <vt:lpstr>_wir5</vt:lpstr>
      <vt:lpstr>_wir6</vt:lpstr>
      <vt:lpstr>ANDBESATZ</vt:lpstr>
      <vt:lpstr>bed0</vt:lpstr>
      <vt:lpstr>Anleitung!Druckbereich</vt:lpstr>
      <vt:lpstr>K_Typ!Druckbereich</vt:lpstr>
      <vt:lpstr>GVE_1</vt:lpstr>
      <vt:lpstr>K_B_And</vt:lpstr>
      <vt:lpstr>K_B_Milch</vt:lpstr>
      <vt:lpstr>K_B_SCHAF_1</vt:lpstr>
      <vt:lpstr>K_B_SCHAF_2</vt:lpstr>
      <vt:lpstr>K_B_SCHAF_3</vt:lpstr>
      <vt:lpstr>K_B_SCHAF2</vt:lpstr>
      <vt:lpstr>K_B_SCHAF3</vt:lpstr>
      <vt:lpstr>K_DAM1</vt:lpstr>
      <vt:lpstr>K_DAM2</vt:lpstr>
      <vt:lpstr>K_DAU1</vt:lpstr>
      <vt:lpstr>K_DAU2</vt:lpstr>
      <vt:lpstr>K_KURZ</vt:lpstr>
      <vt:lpstr>K_NB_110</vt:lpstr>
      <vt:lpstr>K_NB_115</vt:lpstr>
      <vt:lpstr>K_NB_2</vt:lpstr>
      <vt:lpstr>K_NB_3</vt:lpstr>
      <vt:lpstr>K_NB_U</vt:lpstr>
      <vt:lpstr>MILCHBESATZ</vt:lpstr>
      <vt:lpstr>NST_0</vt:lpstr>
      <vt:lpstr>NST_1</vt:lpstr>
      <vt:lpstr>NST_2</vt:lpstr>
      <vt:lpstr>NST_3</vt:lpstr>
      <vt:lpstr>SCHAFBESATZ</vt:lpstr>
      <vt:lpstr>SCHAFBESATZ1</vt:lpstr>
      <vt:lpstr>SCHAFBESATZ2</vt:lpstr>
      <vt:lpstr>SCHAFBESATZ3</vt:lpstr>
      <vt:lpstr>VERGBESATZ</vt:lpstr>
      <vt:lpstr>wir0</vt:lpstr>
    </vt:vector>
  </TitlesOfParts>
  <Company>Bundesamt für Landwirtschaft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Schneider</dc:creator>
  <cp:lastModifiedBy>Rita Horat</cp:lastModifiedBy>
  <cp:lastPrinted>2009-03-16T12:59:20Z</cp:lastPrinted>
  <dcterms:created xsi:type="dcterms:W3CDTF">2000-03-27T09:02:17Z</dcterms:created>
  <dcterms:modified xsi:type="dcterms:W3CDTF">2016-07-14T08:32:16Z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COO.2101.101.5.542995</vt:lpwstr>
  </property>
  <property fmtid="{D5CDD505-2E9C-101B-9397-08002B2CF9AE}" pid="3" name="FSC#COOELAK@1.1001:Subject">
    <vt:lpwstr>DZV</vt:lpwstr>
  </property>
  <property fmtid="{D5CDD505-2E9C-101B-9397-08002B2CF9AE}" pid="4" name="FSC#COOELAK@1.1001:FileReference">
    <vt:lpwstr>Vollzugshilfen Allg.DZ (411.1/2004/02378)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2378</vt:lpwstr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BLW Plattner</vt:lpwstr>
  </property>
  <property fmtid="{D5CDD505-2E9C-101B-9397-08002B2CF9AE}" pid="10" name="FSC#COOELAK@1.1001:OwnerExtension">
    <vt:lpwstr>+41 31 322 26 80</vt:lpwstr>
  </property>
  <property fmtid="{D5CDD505-2E9C-101B-9397-08002B2CF9AE}" pid="11" name="FSC#COOELAK@1.1001:OwnerFaxExtension">
    <vt:lpwstr>+41 31 322 26 34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Allgemeine Direktzahlungen (BLW)</vt:lpwstr>
  </property>
  <property fmtid="{D5CDD505-2E9C-101B-9397-08002B2CF9AE}" pid="17" name="FSC#COOELAK@1.1001:CreatedAt">
    <vt:lpwstr>26.02.2008 07:54:09</vt:lpwstr>
  </property>
  <property fmtid="{D5CDD505-2E9C-101B-9397-08002B2CF9AE}" pid="18" name="FSC#COOELAK@1.1001:OU">
    <vt:lpwstr>Allgemeine Direktzahlungen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*COO.2101.101.5.542995*</vt:lpwstr>
  </property>
  <property fmtid="{D5CDD505-2E9C-101B-9397-08002B2CF9AE}" pid="21" name="FSC#COOELAK@1.1001:RefBarCode">
    <vt:lpwstr>*Berechnung_Soe2009_d*</vt:lpwstr>
  </property>
  <property fmtid="{D5CDD505-2E9C-101B-9397-08002B2CF9AE}" pid="22" name="FSC#COOELAK@1.1001:FileRefBarCode">
    <vt:lpwstr>*Vollzugshilfen Allg.DZ (411.1/2004/02378)*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Daniel Meyer</vt:lpwstr>
  </property>
  <property fmtid="{D5CDD505-2E9C-101B-9397-08002B2CF9AE}" pid="25" name="FSC#EVDCFG@15.1400:FileRespOrg">
    <vt:lpwstr>Allgemeine Direktzahlungen</vt:lpwstr>
  </property>
  <property fmtid="{D5CDD505-2E9C-101B-9397-08002B2CF9AE}" pid="26" name="FSC#EVDCFG@15.1400:SalutationGerman">
    <vt:lpwstr>Fachbereich Allgemeine Direktzahlungen</vt:lpwstr>
  </property>
  <property fmtid="{D5CDD505-2E9C-101B-9397-08002B2CF9AE}" pid="27" name="FSC#EVDCFG@15.1400:SalutationEnglish">
    <vt:lpwstr>General Direct Payments Unit</vt:lpwstr>
  </property>
  <property fmtid="{D5CDD505-2E9C-101B-9397-08002B2CF9AE}" pid="28" name="FSC#EVDCFG@15.1400:SalutationFrench">
    <vt:lpwstr>Secteur Paiements directs généraux</vt:lpwstr>
  </property>
  <property fmtid="{D5CDD505-2E9C-101B-9397-08002B2CF9AE}" pid="29" name="FSC#EVDCFG@15.1400:SalutationItalian">
    <vt:lpwstr>Settore Pagamenti diretti generali</vt:lpwstr>
  </property>
  <property fmtid="{D5CDD505-2E9C-101B-9397-08002B2CF9AE}" pid="30" name="FSC#EVDCFG@15.1400:FileRespTel">
    <vt:lpwstr>+41 31 323 53 34</vt:lpwstr>
  </property>
  <property fmtid="{D5CDD505-2E9C-101B-9397-08002B2CF9AE}" pid="31" name="FSC#EVDCFG@15.1400:FileRespEmail">
    <vt:lpwstr>daniel.meyer@blw.admin.ch</vt:lpwstr>
  </property>
  <property fmtid="{D5CDD505-2E9C-101B-9397-08002B2CF9AE}" pid="32" name="FSC#EVDCFG@15.1400:DocumentID">
    <vt:lpwstr>2004-06-28/336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411.1/2004/02378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mey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*COO.2101.101.7.2529*</vt:lpwstr>
  </property>
  <property fmtid="{D5CDD505-2E9C-101B-9397-08002B2CF9AE}" pid="41" name="FSC#EVDCFG@15.1400:SubDossierBarCode">
    <vt:lpwstr>*COO.2101.101.2.1056428*</vt:lpwstr>
  </property>
  <property fmtid="{D5CDD505-2E9C-101B-9397-08002B2CF9AE}" pid="42" name="FSC#EVDCFG@15.1400:Title">
    <vt:lpwstr/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SignAcceptedDraft1">
    <vt:lpwstr/>
  </property>
  <property fmtid="{D5CDD505-2E9C-101B-9397-08002B2CF9AE}" pid="49" name="FSC#EVDCFG@15.1400:SignAcceptedDraft1FR">
    <vt:lpwstr/>
  </property>
  <property fmtid="{D5CDD505-2E9C-101B-9397-08002B2CF9AE}" pid="50" name="FSC#EVDCFG@15.1400:SignAcceptedDraft2">
    <vt:lpwstr/>
  </property>
  <property fmtid="{D5CDD505-2E9C-101B-9397-08002B2CF9AE}" pid="51" name="FSC#EVDCFG@15.1400:SignAcceptedDraft2FR">
    <vt:lpwstr/>
  </property>
  <property fmtid="{D5CDD505-2E9C-101B-9397-08002B2CF9AE}" pid="52" name="FSC#EVDCFG@15.1400:SignApproved1">
    <vt:lpwstr/>
  </property>
  <property fmtid="{D5CDD505-2E9C-101B-9397-08002B2CF9AE}" pid="53" name="FSC#EVDCFG@15.1400:SignApproved1FR">
    <vt:lpwstr/>
  </property>
  <property fmtid="{D5CDD505-2E9C-101B-9397-08002B2CF9AE}" pid="54" name="FSC#EVDCFG@15.1400:SignApproved2">
    <vt:lpwstr/>
  </property>
  <property fmtid="{D5CDD505-2E9C-101B-9397-08002B2CF9AE}" pid="55" name="FSC#EVDCFG@15.1400:SignApproved2FR">
    <vt:lpwstr/>
  </property>
  <property fmtid="{D5CDD505-2E9C-101B-9397-08002B2CF9AE}" pid="56" name="FSC#EVDCFG@15.1400:UserFunction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COOELAK@1.1001:IncomingNumber">
    <vt:lpwstr/>
  </property>
  <property fmtid="{D5CDD505-2E9C-101B-9397-08002B2CF9AE}" pid="62" name="FSC#COOELAK@1.1001:IncomingSubject">
    <vt:lpwstr/>
  </property>
  <property fmtid="{D5CDD505-2E9C-101B-9397-08002B2CF9AE}" pid="63" name="FSC#COOELAK@1.1001:ProcessResponsible">
    <vt:lpwstr/>
  </property>
  <property fmtid="{D5CDD505-2E9C-101B-9397-08002B2CF9AE}" pid="64" name="FSC#COOELAK@1.1001:ProcessResponsiblePhone">
    <vt:lpwstr/>
  </property>
  <property fmtid="{D5CDD505-2E9C-101B-9397-08002B2CF9AE}" pid="65" name="FSC#COOELAK@1.1001:ProcessResponsibleMail">
    <vt:lpwstr/>
  </property>
  <property fmtid="{D5CDD505-2E9C-101B-9397-08002B2CF9AE}" pid="66" name="FSC#COOELAK@1.1001:ProcessResponsibleFax">
    <vt:lpwstr/>
  </property>
  <property fmtid="{D5CDD505-2E9C-101B-9397-08002B2CF9AE}" pid="67" name="FSC#COOELAK@1.1001:ApproverFirstName">
    <vt:lpwstr/>
  </property>
  <property fmtid="{D5CDD505-2E9C-101B-9397-08002B2CF9AE}" pid="68" name="FSC#COOELAK@1.1001:ApproverSurName">
    <vt:lpwstr/>
  </property>
  <property fmtid="{D5CDD505-2E9C-101B-9397-08002B2CF9AE}" pid="69" name="FSC#COOELAK@1.1001:ApproverTitle">
    <vt:lpwstr/>
  </property>
  <property fmtid="{D5CDD505-2E9C-101B-9397-08002B2CF9AE}" pid="70" name="FSC#COOELAK@1.1001:ExternalDate">
    <vt:lpwstr/>
  </property>
  <property fmtid="{D5CDD505-2E9C-101B-9397-08002B2CF9AE}" pid="71" name="FSC#COOELAK@1.1001:SettlementApprovedAt">
    <vt:lpwstr/>
  </property>
  <property fmtid="{D5CDD505-2E9C-101B-9397-08002B2CF9AE}" pid="72" name="FSC#COOELAK@1.1001:BaseNumber">
    <vt:lpwstr/>
  </property>
  <property fmtid="{D5CDD505-2E9C-101B-9397-08002B2CF9AE}" pid="73" name="FSC#ELAKGOV@1.1001:PersonalSubjGender">
    <vt:lpwstr/>
  </property>
  <property fmtid="{D5CDD505-2E9C-101B-9397-08002B2CF9AE}" pid="74" name="FSC#ELAKGOV@1.1001:PersonalSubjFirstName">
    <vt:lpwstr/>
  </property>
  <property fmtid="{D5CDD505-2E9C-101B-9397-08002B2CF9AE}" pid="75" name="FSC#ELAKGOV@1.1001:PersonalSubjSurName">
    <vt:lpwstr/>
  </property>
  <property fmtid="{D5CDD505-2E9C-101B-9397-08002B2CF9AE}" pid="76" name="FSC#ELAKGOV@1.1001:PersonalSubjSalutation">
    <vt:lpwstr/>
  </property>
  <property fmtid="{D5CDD505-2E9C-101B-9397-08002B2CF9AE}" pid="77" name="FSC#ELAKGOV@1.1001:PersonalSubjAddress">
    <vt:lpwstr/>
  </property>
  <property fmtid="{D5CDD505-2E9C-101B-9397-08002B2CF9AE}" pid="78" name="FSC#EVDCFG@15.1400:PositionNumber">
    <vt:lpwstr>411.1</vt:lpwstr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</Properties>
</file>