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nnench\Desktop\"/>
    </mc:Choice>
  </mc:AlternateContent>
  <workbookProtection workbookAlgorithmName="SHA-512" workbookHashValue="6Am1dxDompjGolBcfNI89GXq835l7DGmIf3B6V7dFS/V1q7KP19cchOAJFUGqRblyjV7uRHYygt7HX8yWpEDdg==" workbookSaltValue="D/3q5zJuDL26gJlT80Pb4g==" workbookSpinCount="100000" lockStructure="1"/>
  <bookViews>
    <workbookView xWindow="240" yWindow="15" windowWidth="18780" windowHeight="13170"/>
  </bookViews>
  <sheets>
    <sheet name="Ab_2016" sheetId="1" r:id="rId1"/>
    <sheet name="Nachweis" sheetId="2" state="hidden" r:id="rId2"/>
  </sheets>
  <definedNames>
    <definedName name="_xlnm.Print_Area" localSheetId="0">Ab_2016!$A$1:$M$94</definedName>
  </definedNames>
  <calcPr calcId="162913"/>
</workbook>
</file>

<file path=xl/calcChain.xml><?xml version="1.0" encoding="utf-8"?>
<calcChain xmlns="http://schemas.openxmlformats.org/spreadsheetml/2006/main">
  <c r="E48" i="1" l="1"/>
  <c r="E47" i="1"/>
  <c r="L27" i="1" l="1"/>
  <c r="I27" i="1"/>
  <c r="J8" i="1" l="1"/>
  <c r="K27" i="1"/>
  <c r="S44" i="1"/>
  <c r="R44" i="1"/>
  <c r="L68" i="1"/>
  <c r="L85" i="1"/>
  <c r="I68" i="1"/>
  <c r="I69" i="1"/>
  <c r="I70" i="1"/>
  <c r="I72" i="1"/>
  <c r="I73" i="1"/>
  <c r="I74" i="1"/>
  <c r="I78" i="1"/>
  <c r="I86" i="1"/>
  <c r="I85" i="1"/>
  <c r="I87" i="1"/>
  <c r="L86" i="1"/>
  <c r="L87" i="1"/>
  <c r="L69" i="1"/>
  <c r="L71" i="1"/>
  <c r="L72" i="1"/>
  <c r="L73" i="1"/>
  <c r="L74" i="1"/>
  <c r="L82" i="1"/>
  <c r="L94" i="1"/>
  <c r="L75" i="1" l="1"/>
  <c r="O83" i="1" s="1"/>
  <c r="L83" i="1" s="1"/>
  <c r="L90" i="1" s="1"/>
  <c r="L88" i="1"/>
  <c r="I88" i="1"/>
  <c r="I75" i="1"/>
  <c r="O79" i="1" s="1"/>
  <c r="I79" i="1" s="1"/>
  <c r="I90" i="1" s="1"/>
  <c r="L91" i="1" l="1"/>
  <c r="G39" i="1" s="1"/>
  <c r="G40" i="1" s="1"/>
  <c r="I39" i="1" s="1"/>
  <c r="I91" i="1"/>
  <c r="G33" i="1" s="1"/>
  <c r="G34" i="1" s="1"/>
  <c r="I34" i="1" s="1"/>
  <c r="H91" i="1"/>
  <c r="L40" i="1" l="1"/>
  <c r="I40" i="1"/>
  <c r="I33" i="1"/>
  <c r="I42" i="1" s="1"/>
  <c r="L34" i="1"/>
  <c r="L42" i="1" s="1"/>
  <c r="I44" i="1" l="1"/>
  <c r="Q44" i="1"/>
  <c r="I46" i="1" s="1"/>
</calcChain>
</file>

<file path=xl/comments1.xml><?xml version="1.0" encoding="utf-8"?>
<comments xmlns="http://schemas.openxmlformats.org/spreadsheetml/2006/main">
  <authors>
    <author>Ming_m</author>
  </authors>
  <commentList>
    <comment ref="I8" authorId="0" shapeId="0">
      <text>
        <r>
          <rPr>
            <b/>
            <sz val="10"/>
            <color indexed="10"/>
            <rFont val="Tahoma"/>
            <family val="2"/>
          </rPr>
          <t>Zu beachten:
Für eine automatische Berechnung ist hier zwingend das entsprechende Steuerjahr (ab 2016 und fortfolgend) einzutragen.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8"/>
            <color indexed="10"/>
            <rFont val="Tahoma"/>
            <family val="2"/>
          </rPr>
          <t xml:space="preserve">Zu beachten: 
Werden vom gleichen Geschäft verrechenbare Geschäftsverluste aus Vorjahren geltend gemacht (in Ziffer C.4/EDV 415), so sind diese hier einzutragen. </t>
        </r>
      </text>
    </comment>
    <comment ref="G38" authorId="0" shapeId="0">
      <text>
        <r>
          <rPr>
            <b/>
            <sz val="8"/>
            <color indexed="10"/>
            <rFont val="Tahoma"/>
            <family val="2"/>
          </rPr>
          <t xml:space="preserve">Zu beachten: 
Werden vom gleichen Geschäft verrechenbare Geschäftsverluste aus Vorjahren geltend gemacht (in Ziffer C.4/EDV 455), so sind diese hier einzutragen. </t>
        </r>
      </text>
    </comment>
  </commentList>
</comments>
</file>

<file path=xl/sharedStrings.xml><?xml version="1.0" encoding="utf-8"?>
<sst xmlns="http://schemas.openxmlformats.org/spreadsheetml/2006/main" count="144" uniqueCount="93">
  <si>
    <t>Ehemann</t>
  </si>
  <si>
    <t>Ehefrau</t>
  </si>
  <si>
    <t>EDV</t>
  </si>
  <si>
    <t>Text</t>
  </si>
  <si>
    <t>Ziffer</t>
  </si>
  <si>
    <t>Formular</t>
  </si>
  <si>
    <t>C.3</t>
  </si>
  <si>
    <t>C.4</t>
  </si>
  <si>
    <t>C.6</t>
  </si>
  <si>
    <t>D.1</t>
  </si>
  <si>
    <t>Einkäufe in die 2. Säule</t>
  </si>
  <si>
    <t>D.2</t>
  </si>
  <si>
    <t>Beiträge an die Säule 3a</t>
  </si>
  <si>
    <t>A.8</t>
  </si>
  <si>
    <t>C.2</t>
  </si>
  <si>
    <t>C.1</t>
  </si>
  <si>
    <t>C.5</t>
  </si>
  <si>
    <t>Familien-, Geburts- und Kinderzulagen, Taggelder</t>
  </si>
  <si>
    <t xml:space="preserve"> -</t>
  </si>
  <si>
    <t>Total Erwerbstätigkeit Brutto</t>
  </si>
  <si>
    <t>Reingewinn des Geschäftes des Ehemannes</t>
  </si>
  <si>
    <t>Reingewinn des Geschäftes der Ehefrau</t>
  </si>
  <si>
    <t>Anteil Vorsorgebeiträge zu Lasten des Reingewinns</t>
  </si>
  <si>
    <t>jenes Geschäfts, in dem eine wesentliche Mitarbeit</t>
  </si>
  <si>
    <t>Anteil dieses Reingewinns an der Erwerbstätigkeit Brutto</t>
  </si>
  <si>
    <r>
      <t xml:space="preserve">Reingewinn des Geschäftes </t>
    </r>
    <r>
      <rPr>
        <b/>
        <u/>
        <sz val="10"/>
        <rFont val="Arial"/>
        <family val="2"/>
      </rPr>
      <t>der Ehefrau</t>
    </r>
  </si>
  <si>
    <r>
      <t xml:space="preserve">Reingewinn des Geschäftes </t>
    </r>
    <r>
      <rPr>
        <b/>
        <u/>
        <sz val="10"/>
        <rFont val="Arial"/>
        <family val="2"/>
      </rPr>
      <t>des Ehemannes</t>
    </r>
  </si>
  <si>
    <t>Zulässiger Abzug:</t>
  </si>
  <si>
    <t>Kantonale Steuerverwaltung Schwyz</t>
  </si>
  <si>
    <t>Nettoerwerbseinkommen und Zuweisung von je 1/2</t>
  </si>
  <si>
    <t>Hilfsrechnungen für die Berechnung des Anteils an 2. Säule und Säule 3a (ab 2009)</t>
  </si>
  <si>
    <t xml:space="preserve">Zwischentotal </t>
  </si>
  <si>
    <t>Total Erwerbseinkommen</t>
  </si>
  <si>
    <t>50% vom niedrigeren Erwerbseinkommen</t>
  </si>
  <si>
    <t>B.1</t>
  </si>
  <si>
    <t>Total Vorsorgebeiträge 2. Säule und Säule 3a</t>
  </si>
  <si>
    <t xml:space="preserve">des Ehegatten vorliegt </t>
  </si>
  <si>
    <t>verrechenbare Geschäftsverluste aus Vorjahren</t>
  </si>
  <si>
    <t>Abzüglich verrechenbare Geschäftsverluste aus Vorjahren</t>
  </si>
  <si>
    <t>Zeile 2: 20% von Formular 4, Ziffer A.4, Bundessteuer</t>
  </si>
  <si>
    <t>Diese Berechnung ist der Steuererklärung beizulegen!</t>
  </si>
  <si>
    <t>Ordentliche Beiträge an 2. Säule selbst. Erwerbender</t>
  </si>
  <si>
    <t>Einkünfte aus Kollektiv- und Kommanditgesellschaft</t>
  </si>
  <si>
    <t>Einkommen aus gewerbsmässigem Liegenschaftenhandel</t>
  </si>
  <si>
    <t>Total Berufsauslagen (Übertrag aus Formular 4.1)</t>
  </si>
  <si>
    <t>Beiträge an die Säule 3a (gebundene Vorsorge)</t>
  </si>
  <si>
    <t xml:space="preserve">Zeile 2: pauschale Berufsauslagen Bundessteuer </t>
  </si>
  <si>
    <t>Einkünfte aus selbst. Erwerb, Erfolg Einzelperson/Ehemann</t>
  </si>
  <si>
    <t>Einkünfte aus selbst. Erwerb, Erfolg Ehefrau</t>
  </si>
  <si>
    <r>
      <t xml:space="preserve">in dem die Ehefrau </t>
    </r>
    <r>
      <rPr>
        <b/>
        <u/>
        <sz val="10"/>
        <rFont val="Arial"/>
        <family val="2"/>
      </rPr>
      <t>erheblich</t>
    </r>
    <r>
      <rPr>
        <b/>
        <sz val="10"/>
        <rFont val="Arial"/>
        <family val="2"/>
      </rPr>
      <t xml:space="preserve"> mitarbeitet</t>
    </r>
  </si>
  <si>
    <r>
      <t xml:space="preserve">in dem der Ehemann </t>
    </r>
    <r>
      <rPr>
        <b/>
        <u/>
        <sz val="10"/>
        <rFont val="Arial"/>
        <family val="2"/>
      </rPr>
      <t>erheblich</t>
    </r>
    <r>
      <rPr>
        <b/>
        <sz val="10"/>
        <rFont val="Arial"/>
        <family val="2"/>
      </rPr>
      <t xml:space="preserve"> mitarbeitet</t>
    </r>
  </si>
  <si>
    <t>Zuweisung von Erwerbseinkommen bei erheblicher Mitarbeit des Ehegatten *)</t>
  </si>
  <si>
    <t>zusätzlicher Abzug für die Mitarbeit im Geschäft geltend gemacht werden. Liegt ein entsprechender Lohnausweis</t>
  </si>
  <si>
    <t>**) Zu beachten bei Mitarbeit im Geschäft: Bei gleichzeitiger unselbst. und selbst. Erwerbstätigkeit werden die</t>
  </si>
  <si>
    <t xml:space="preserve">Abzüge für die 2. Säule und Säule 3a vor der Zuweisung des hälftigen selbst. Erwerbseinkommens anteilsmässig  </t>
  </si>
  <si>
    <t>auf die Erwerbsarten aufgeteilt. Die Berechnung des Anteils ist in der Hilfsrechnung unten im Detail ersichtlich.</t>
  </si>
  <si>
    <t xml:space="preserve">vor, so erfolgt keine Zuweisung vom Nettoerwerbseinkommen auf den anderen Ehegatten und es ist kein  </t>
  </si>
  <si>
    <t>Reingewinn für die Zuweisung zu erfassen.</t>
  </si>
  <si>
    <t>Eine allfällige Korrektur dieses Abzuges durch die Steuerverwaltung bleibt vorbehalten.</t>
  </si>
  <si>
    <t xml:space="preserve">Wenn mehrere Geschäfte pro Person mit unterschiedlicher Mitarbeit des anderen Ehegatten </t>
  </si>
  <si>
    <t>vorliegen, so ist eine Berechnung des Zweitverdienerabzugs mit dieser Tabelle nicht möglich.</t>
  </si>
  <si>
    <t>in dem die Ehefrau wesentlich mitarbeitet (abzügl. Verlustvortrag)</t>
  </si>
  <si>
    <t>in dem der Ehemann wesentlich mitarbeitet (abzügl. Verlustvortrag)</t>
  </si>
  <si>
    <r>
      <t xml:space="preserve">*) Hinweis: Wenn für die Mitarbeit des anderen Ehegatten ein Lohn im eigenen Betrieb verbucht wird, kann </t>
    </r>
    <r>
      <rPr>
        <u/>
        <sz val="10"/>
        <rFont val="Arial"/>
        <family val="2"/>
      </rPr>
      <t>kein</t>
    </r>
  </si>
  <si>
    <t>Berechnung für folgendes Steuerjahr:</t>
  </si>
  <si>
    <t>Beträgt das berechnete niedrigere Erwerbseinkommen weniger</t>
  </si>
  <si>
    <t xml:space="preserve">Mindestabzug </t>
  </si>
  <si>
    <t>Maximalabzug</t>
  </si>
  <si>
    <t>Zulässige Abzüge ab</t>
  </si>
  <si>
    <t>Mindestabzug in CHF</t>
  </si>
  <si>
    <t>Maximalabzug in CHF</t>
  </si>
  <si>
    <t>Anpassen bei Abzugsveränderung</t>
  </si>
  <si>
    <t>Minimum</t>
  </si>
  <si>
    <t>Maximum</t>
  </si>
  <si>
    <t>Total Brutto-Einkünfte aus unselbstständiger Erwerbstätigkeit</t>
  </si>
  <si>
    <t>als der Mindestabzug, so kann nur jener Betrag abgezogen werden.</t>
  </si>
  <si>
    <t>Datum</t>
  </si>
  <si>
    <t>Bemerkung</t>
  </si>
  <si>
    <t>Zeichen</t>
  </si>
  <si>
    <t>Übernahme der Berechnungslogik von Arbeitsmappe</t>
  </si>
  <si>
    <t>Anpassungen für StP 2012 und 2013</t>
  </si>
  <si>
    <t>jb</t>
  </si>
  <si>
    <t>Zeile 2: Pauschalspesenabzug Bundessteuer</t>
  </si>
  <si>
    <t>Aus-, Weiterbildungs- und Umschulungskosten</t>
  </si>
  <si>
    <t>Fahrkosten (nur den CHF 3000 übersteigenden Teil)</t>
  </si>
  <si>
    <t>Berechnung des Zweiverdienerabzugs für die direkte Bundessteuer ab 2016</t>
  </si>
  <si>
    <t>Anpassungen für STP 2016 (FABI, Weiterbildung)</t>
  </si>
  <si>
    <t>jb/ca</t>
  </si>
  <si>
    <r>
      <t xml:space="preserve">Abzug Anteil 2. Säule und Säule 3a </t>
    </r>
    <r>
      <rPr>
        <b/>
        <sz val="10"/>
        <rFont val="Arial"/>
        <family val="2"/>
      </rPr>
      <t>**</t>
    </r>
    <r>
      <rPr>
        <sz val="10"/>
        <rFont val="Arial"/>
        <family val="2"/>
      </rPr>
      <t>)</t>
    </r>
  </si>
  <si>
    <r>
      <t xml:space="preserve">Abzug Anteil 2. Säule und Säule 3a </t>
    </r>
    <r>
      <rPr>
        <sz val="10"/>
        <rFont val="Arial"/>
        <family val="2"/>
      </rPr>
      <t>**)</t>
    </r>
  </si>
  <si>
    <t>Anpassung Min-/Max-Abuzüge ab Jahr '16 + Jahre '23 + '24</t>
  </si>
  <si>
    <t>ca</t>
  </si>
  <si>
    <t>Version: 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</si>
</sst>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CHF]\ #,##0;[Red][$CHF]\ \-#,##0"/>
  </numFmts>
  <fonts count="2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Tahoma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2"/>
      <color indexed="10"/>
      <name val="Arial"/>
      <family val="2"/>
    </font>
    <font>
      <sz val="7"/>
      <name val="Arial"/>
      <family val="2"/>
    </font>
    <font>
      <sz val="10"/>
      <color rgb="FFE3E3E3"/>
      <name val="Arial"/>
      <family val="2"/>
    </font>
    <font>
      <b/>
      <i/>
      <sz val="10"/>
      <color rgb="FFE3E3E3"/>
      <name val="Arial"/>
      <family val="2"/>
    </font>
    <font>
      <b/>
      <sz val="10"/>
      <color rgb="FFE3E3E3"/>
      <name val="Arial"/>
      <family val="2"/>
    </font>
    <font>
      <b/>
      <sz val="9"/>
      <color rgb="FFE3E3E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12">
    <xf numFmtId="0" fontId="0" fillId="0" borderId="0" xfId="0"/>
    <xf numFmtId="3" fontId="0" fillId="2" borderId="1" xfId="0" applyNumberForma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0" fontId="2" fillId="3" borderId="3" xfId="1" applyFont="1" applyFill="1" applyBorder="1" applyAlignment="1" applyProtection="1">
      <alignment horizontal="left" vertical="top"/>
      <protection hidden="1"/>
    </xf>
    <xf numFmtId="0" fontId="2" fillId="3" borderId="4" xfId="1" applyFont="1" applyFill="1" applyBorder="1" applyAlignment="1" applyProtection="1">
      <alignment horizontal="left" vertical="center"/>
      <protection hidden="1"/>
    </xf>
    <xf numFmtId="0" fontId="9" fillId="3" borderId="4" xfId="1" applyFont="1" applyFill="1" applyBorder="1" applyAlignment="1" applyProtection="1">
      <alignment horizontal="centerContinuous"/>
      <protection hidden="1"/>
    </xf>
    <xf numFmtId="0" fontId="9" fillId="3" borderId="5" xfId="1" applyFont="1" applyFill="1" applyBorder="1" applyAlignment="1" applyProtection="1">
      <alignment horizontal="centerContinuous" wrapText="1"/>
      <protection hidden="1"/>
    </xf>
    <xf numFmtId="0" fontId="0" fillId="3" borderId="0" xfId="0" applyFill="1" applyAlignment="1" applyProtection="1">
      <alignment horizontal="center"/>
      <protection hidden="1"/>
    </xf>
    <xf numFmtId="0" fontId="5" fillId="3" borderId="0" xfId="0" applyFont="1" applyFill="1" applyProtection="1">
      <protection hidden="1"/>
    </xf>
    <xf numFmtId="3" fontId="3" fillId="3" borderId="0" xfId="0" applyNumberFormat="1" applyFont="1" applyFill="1" applyBorder="1" applyAlignment="1" applyProtection="1">
      <alignment horizontal="right"/>
      <protection hidden="1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3" fontId="0" fillId="3" borderId="0" xfId="0" applyNumberForma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Border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0" fillId="3" borderId="0" xfId="0" applyFill="1" applyBorder="1" applyAlignment="1" applyProtection="1">
      <alignment horizontal="right"/>
      <protection hidden="1"/>
    </xf>
    <xf numFmtId="3" fontId="0" fillId="3" borderId="0" xfId="0" applyNumberFormat="1" applyFill="1" applyBorder="1" applyAlignment="1" applyProtection="1">
      <alignment horizontal="right"/>
      <protection hidden="1"/>
    </xf>
    <xf numFmtId="49" fontId="0" fillId="3" borderId="0" xfId="0" applyNumberFormat="1" applyFill="1" applyBorder="1" applyProtection="1">
      <protection hidden="1"/>
    </xf>
    <xf numFmtId="3" fontId="0" fillId="3" borderId="6" xfId="0" applyNumberFormat="1" applyFill="1" applyBorder="1" applyProtection="1"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5" fillId="3" borderId="0" xfId="0" applyFont="1" applyFill="1" applyAlignment="1" applyProtection="1">
      <alignment horizontal="right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right"/>
      <protection hidden="1"/>
    </xf>
    <xf numFmtId="3" fontId="3" fillId="3" borderId="0" xfId="0" applyNumberFormat="1" applyFont="1" applyFill="1" applyAlignment="1" applyProtection="1">
      <alignment horizontal="right"/>
      <protection hidden="1"/>
    </xf>
    <xf numFmtId="3" fontId="3" fillId="3" borderId="0" xfId="0" applyNumberFormat="1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3" fontId="0" fillId="3" borderId="0" xfId="0" applyNumberFormat="1" applyFill="1" applyAlignment="1" applyProtection="1">
      <alignment horizontal="right"/>
      <protection hidden="1"/>
    </xf>
    <xf numFmtId="0" fontId="0" fillId="3" borderId="0" xfId="0" applyFill="1" applyAlignment="1" applyProtection="1">
      <alignment horizontal="right"/>
      <protection hidden="1"/>
    </xf>
    <xf numFmtId="3" fontId="3" fillId="3" borderId="0" xfId="0" applyNumberFormat="1" applyFont="1" applyFill="1" applyProtection="1">
      <protection hidden="1"/>
    </xf>
    <xf numFmtId="3" fontId="0" fillId="3" borderId="0" xfId="0" applyNumberFormat="1" applyFill="1" applyProtection="1">
      <protection hidden="1"/>
    </xf>
    <xf numFmtId="0" fontId="1" fillId="3" borderId="0" xfId="0" applyFont="1" applyFill="1" applyProtection="1">
      <protection hidden="1"/>
    </xf>
    <xf numFmtId="0" fontId="2" fillId="3" borderId="7" xfId="0" applyFont="1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3" fontId="3" fillId="3" borderId="6" xfId="0" applyNumberFormat="1" applyFont="1" applyFill="1" applyBorder="1" applyAlignment="1" applyProtection="1">
      <alignment horizontal="right"/>
      <protection hidden="1"/>
    </xf>
    <xf numFmtId="49" fontId="3" fillId="3" borderId="6" xfId="0" applyNumberFormat="1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49" fontId="3" fillId="3" borderId="0" xfId="0" applyNumberFormat="1" applyFont="1" applyFill="1" applyAlignment="1" applyProtection="1">
      <alignment horizontal="center"/>
      <protection hidden="1"/>
    </xf>
    <xf numFmtId="3" fontId="10" fillId="3" borderId="0" xfId="0" applyNumberFormat="1" applyFont="1" applyFill="1" applyBorder="1" applyProtection="1">
      <protection hidden="1"/>
    </xf>
    <xf numFmtId="0" fontId="10" fillId="3" borderId="3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3" fontId="3" fillId="3" borderId="4" xfId="0" applyNumberFormat="1" applyFont="1" applyFill="1" applyBorder="1" applyAlignment="1" applyProtection="1">
      <alignment horizontal="right"/>
      <protection hidden="1"/>
    </xf>
    <xf numFmtId="49" fontId="3" fillId="3" borderId="4" xfId="0" applyNumberFormat="1" applyFont="1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8" xfId="0" applyFill="1" applyBorder="1" applyProtection="1">
      <protection hidden="1"/>
    </xf>
    <xf numFmtId="0" fontId="5" fillId="3" borderId="8" xfId="0" applyFont="1" applyFill="1" applyBorder="1" applyProtection="1">
      <protection hidden="1"/>
    </xf>
    <xf numFmtId="3" fontId="3" fillId="3" borderId="8" xfId="0" applyNumberFormat="1" applyFont="1" applyFill="1" applyBorder="1" applyAlignment="1" applyProtection="1">
      <alignment horizontal="right"/>
      <protection hidden="1"/>
    </xf>
    <xf numFmtId="49" fontId="3" fillId="3" borderId="8" xfId="0" applyNumberFormat="1" applyFont="1" applyFill="1" applyBorder="1" applyAlignment="1" applyProtection="1">
      <alignment horizontal="center"/>
      <protection hidden="1"/>
    </xf>
    <xf numFmtId="3" fontId="0" fillId="3" borderId="8" xfId="0" applyNumberFormat="1" applyFill="1" applyBorder="1" applyProtection="1">
      <protection hidden="1"/>
    </xf>
    <xf numFmtId="0" fontId="3" fillId="3" borderId="8" xfId="0" applyFont="1" applyFill="1" applyBorder="1" applyAlignment="1" applyProtection="1">
      <alignment horizontal="right"/>
      <protection hidden="1"/>
    </xf>
    <xf numFmtId="49" fontId="3" fillId="3" borderId="0" xfId="0" applyNumberFormat="1" applyFont="1" applyFill="1" applyBorder="1" applyAlignment="1" applyProtection="1">
      <alignment horizontal="right"/>
      <protection hidden="1"/>
    </xf>
    <xf numFmtId="14" fontId="4" fillId="3" borderId="0" xfId="0" applyNumberFormat="1" applyFont="1" applyFill="1" applyAlignment="1" applyProtection="1">
      <alignment horizontal="right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3" fontId="5" fillId="3" borderId="6" xfId="0" applyNumberFormat="1" applyFont="1" applyFill="1" applyBorder="1" applyProtection="1">
      <protection hidden="1"/>
    </xf>
    <xf numFmtId="3" fontId="5" fillId="3" borderId="6" xfId="0" applyNumberFormat="1" applyFont="1" applyFill="1" applyBorder="1" applyAlignment="1" applyProtection="1">
      <alignment horizontal="right"/>
      <protection hidden="1"/>
    </xf>
    <xf numFmtId="3" fontId="0" fillId="2" borderId="9" xfId="0" applyNumberForma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hidden="1"/>
    </xf>
    <xf numFmtId="3" fontId="5" fillId="2" borderId="1" xfId="0" applyNumberFormat="1" applyFont="1" applyFill="1" applyBorder="1" applyAlignment="1" applyProtection="1">
      <alignment horizontal="right"/>
      <protection locked="0"/>
    </xf>
    <xf numFmtId="3" fontId="5" fillId="2" borderId="2" xfId="0" applyNumberFormat="1" applyFont="1" applyFill="1" applyBorder="1" applyAlignment="1" applyProtection="1">
      <alignment horizontal="right"/>
      <protection locked="0"/>
    </xf>
    <xf numFmtId="10" fontId="0" fillId="3" borderId="0" xfId="0" applyNumberFormat="1" applyFill="1" applyBorder="1" applyProtection="1"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7" fillId="3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center"/>
      <protection locked="0"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7" xfId="0" applyFont="1" applyFill="1" applyBorder="1" applyAlignment="1" applyProtection="1">
      <alignment vertical="top"/>
      <protection hidden="1"/>
    </xf>
    <xf numFmtId="0" fontId="5" fillId="3" borderId="11" xfId="0" applyFont="1" applyFill="1" applyBorder="1" applyAlignment="1" applyProtection="1">
      <alignment horizontal="left"/>
      <protection hidden="1"/>
    </xf>
    <xf numFmtId="0" fontId="5" fillId="3" borderId="11" xfId="0" applyFont="1" applyFill="1" applyBorder="1" applyAlignment="1" applyProtection="1">
      <protection hidden="1"/>
    </xf>
    <xf numFmtId="0" fontId="5" fillId="3" borderId="0" xfId="0" applyFont="1" applyFill="1" applyBorder="1" applyAlignment="1" applyProtection="1">
      <protection hidden="1"/>
    </xf>
    <xf numFmtId="0" fontId="10" fillId="3" borderId="4" xfId="0" applyFont="1" applyFill="1" applyBorder="1" applyProtection="1">
      <protection hidden="1"/>
    </xf>
    <xf numFmtId="0" fontId="5" fillId="3" borderId="6" xfId="0" applyFont="1" applyFill="1" applyBorder="1" applyAlignment="1" applyProtection="1">
      <alignment vertical="top"/>
      <protection hidden="1"/>
    </xf>
    <xf numFmtId="0" fontId="15" fillId="3" borderId="0" xfId="0" applyFont="1" applyFill="1" applyAlignment="1" applyProtection="1">
      <protection hidden="1"/>
    </xf>
    <xf numFmtId="164" fontId="5" fillId="3" borderId="0" xfId="0" applyNumberFormat="1" applyFont="1" applyFill="1" applyBorder="1" applyAlignment="1" applyProtection="1">
      <alignment horizontal="left"/>
      <protection hidden="1"/>
    </xf>
    <xf numFmtId="14" fontId="0" fillId="0" borderId="0" xfId="0" applyNumberFormat="1"/>
    <xf numFmtId="0" fontId="3" fillId="0" borderId="0" xfId="0" applyFont="1"/>
    <xf numFmtId="0" fontId="5" fillId="0" borderId="0" xfId="0" applyFont="1"/>
    <xf numFmtId="3" fontId="0" fillId="2" borderId="0" xfId="0" applyNumberFormat="1" applyFill="1" applyBorder="1" applyProtection="1">
      <protection locked="0"/>
    </xf>
    <xf numFmtId="3" fontId="3" fillId="3" borderId="0" xfId="0" applyNumberFormat="1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protection hidden="1"/>
    </xf>
    <xf numFmtId="0" fontId="1" fillId="0" borderId="0" xfId="0" applyFont="1"/>
    <xf numFmtId="0" fontId="3" fillId="3" borderId="0" xfId="0" applyFont="1" applyFill="1" applyProtection="1"/>
    <xf numFmtId="0" fontId="0" fillId="3" borderId="0" xfId="0" applyFill="1" applyProtection="1"/>
    <xf numFmtId="0" fontId="7" fillId="3" borderId="11" xfId="0" applyFont="1" applyFill="1" applyBorder="1" applyAlignment="1" applyProtection="1">
      <protection hidden="1"/>
    </xf>
    <xf numFmtId="14" fontId="16" fillId="3" borderId="10" xfId="0" applyNumberFormat="1" applyFont="1" applyFill="1" applyBorder="1" applyAlignment="1" applyProtection="1">
      <alignment horizontal="right"/>
      <protection hidden="1"/>
    </xf>
    <xf numFmtId="0" fontId="17" fillId="3" borderId="0" xfId="0" applyFont="1" applyFill="1" applyProtection="1">
      <protection hidden="1"/>
    </xf>
    <xf numFmtId="0" fontId="18" fillId="3" borderId="0" xfId="0" applyFont="1" applyFill="1" applyBorder="1" applyProtection="1">
      <protection hidden="1"/>
    </xf>
    <xf numFmtId="0" fontId="17" fillId="3" borderId="0" xfId="0" applyFont="1" applyFill="1" applyBorder="1" applyProtection="1">
      <protection hidden="1"/>
    </xf>
    <xf numFmtId="0" fontId="19" fillId="3" borderId="0" xfId="0" applyFont="1" applyFill="1" applyAlignment="1" applyProtection="1">
      <alignment horizontal="right"/>
      <protection hidden="1"/>
    </xf>
    <xf numFmtId="0" fontId="19" fillId="3" borderId="0" xfId="0" applyFont="1" applyFill="1" applyProtection="1">
      <protection hidden="1"/>
    </xf>
    <xf numFmtId="0" fontId="20" fillId="3" borderId="0" xfId="0" applyFont="1" applyFill="1" applyAlignment="1" applyProtection="1">
      <protection hidden="1"/>
    </xf>
    <xf numFmtId="0" fontId="20" fillId="3" borderId="0" xfId="0" applyFont="1" applyFill="1" applyBorder="1" applyAlignment="1" applyProtection="1">
      <protection hidden="1"/>
    </xf>
    <xf numFmtId="10" fontId="17" fillId="3" borderId="0" xfId="0" applyNumberFormat="1" applyFont="1" applyFill="1" applyBorder="1" applyProtection="1"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7" fillId="3" borderId="12" xfId="0" applyFont="1" applyFill="1" applyBorder="1" applyAlignment="1" applyProtection="1">
      <alignment horizontal="center"/>
      <protection hidden="1"/>
    </xf>
    <xf numFmtId="0" fontId="17" fillId="3" borderId="0" xfId="0" applyFont="1" applyFill="1" applyBorder="1" applyAlignment="1" applyProtection="1">
      <alignment horizontal="left"/>
      <protection hidden="1"/>
    </xf>
    <xf numFmtId="0" fontId="7" fillId="3" borderId="0" xfId="0" applyFont="1" applyFill="1" applyAlignment="1" applyProtection="1">
      <alignment horizontal="center"/>
      <protection hidden="1"/>
    </xf>
    <xf numFmtId="3" fontId="10" fillId="3" borderId="4" xfId="0" applyNumberFormat="1" applyFont="1" applyFill="1" applyBorder="1" applyAlignment="1" applyProtection="1">
      <alignment horizontal="center" vertical="center"/>
      <protection hidden="1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3" fontId="10" fillId="3" borderId="0" xfId="0" applyNumberFormat="1" applyFont="1" applyFill="1" applyAlignment="1" applyProtection="1">
      <alignment horizontal="center" vertical="center"/>
      <protection hidden="1"/>
    </xf>
    <xf numFmtId="3" fontId="10" fillId="3" borderId="12" xfId="0" applyNumberFormat="1" applyFont="1" applyFill="1" applyBorder="1" applyAlignment="1" applyProtection="1">
      <alignment horizontal="center" vertical="center"/>
      <protection hidden="1"/>
    </xf>
    <xf numFmtId="3" fontId="10" fillId="3" borderId="6" xfId="0" applyNumberFormat="1" applyFont="1" applyFill="1" applyBorder="1" applyAlignment="1" applyProtection="1">
      <alignment horizontal="center" vertical="center"/>
      <protection hidden="1"/>
    </xf>
    <xf numFmtId="3" fontId="10" fillId="3" borderId="10" xfId="0" applyNumberFormat="1" applyFont="1" applyFill="1" applyBorder="1" applyAlignment="1" applyProtection="1">
      <alignment horizontal="center" vertical="center"/>
      <protection hidden="1"/>
    </xf>
    <xf numFmtId="3" fontId="3" fillId="3" borderId="0" xfId="0" applyNumberFormat="1" applyFont="1" applyFill="1" applyBorder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alignment horizontal="center"/>
      <protection hidden="1"/>
    </xf>
  </cellXfs>
  <cellStyles count="2">
    <cellStyle name="Standard" xfId="0" builtinId="0"/>
    <cellStyle name="Standard_VERAN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  <color rgb="FFFFCC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657225</xdr:colOff>
      <xdr:row>3</xdr:row>
      <xdr:rowOff>114300</xdr:rowOff>
    </xdr:to>
    <xdr:pic>
      <xdr:nvPicPr>
        <xdr:cNvPr id="1130" name="Picture 72" descr="Logo S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" y="93345"/>
          <a:ext cx="647700" cy="45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78</xdr:row>
      <xdr:rowOff>85725</xdr:rowOff>
    </xdr:from>
    <xdr:to>
      <xdr:col>9</xdr:col>
      <xdr:colOff>85725</xdr:colOff>
      <xdr:row>89</xdr:row>
      <xdr:rowOff>95250</xdr:rowOff>
    </xdr:to>
    <xdr:sp macro="" textlink="">
      <xdr:nvSpPr>
        <xdr:cNvPr id="1131" name="AutoShape 32"/>
        <xdr:cNvSpPr>
          <a:spLocks/>
        </xdr:cNvSpPr>
      </xdr:nvSpPr>
      <xdr:spPr bwMode="auto">
        <a:xfrm>
          <a:off x="6343650" y="11963400"/>
          <a:ext cx="76200" cy="1619250"/>
        </a:xfrm>
        <a:prstGeom prst="rightBracket">
          <a:avLst>
            <a:gd name="adj" fmla="val 1770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38100</xdr:colOff>
      <xdr:row>82</xdr:row>
      <xdr:rowOff>76200</xdr:rowOff>
    </xdr:from>
    <xdr:to>
      <xdr:col>12</xdr:col>
      <xdr:colOff>133350</xdr:colOff>
      <xdr:row>89</xdr:row>
      <xdr:rowOff>95250</xdr:rowOff>
    </xdr:to>
    <xdr:sp macro="" textlink="">
      <xdr:nvSpPr>
        <xdr:cNvPr id="1132" name="AutoShape 33"/>
        <xdr:cNvSpPr>
          <a:spLocks/>
        </xdr:cNvSpPr>
      </xdr:nvSpPr>
      <xdr:spPr bwMode="auto">
        <a:xfrm>
          <a:off x="7667625" y="12534900"/>
          <a:ext cx="95250" cy="1047750"/>
        </a:xfrm>
        <a:prstGeom prst="rightBracket">
          <a:avLst>
            <a:gd name="adj" fmla="val 91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H95"/>
  <sheetViews>
    <sheetView tabSelected="1" zoomScaleNormal="100" workbookViewId="0">
      <selection activeCell="I8" sqref="I8"/>
    </sheetView>
  </sheetViews>
  <sheetFormatPr baseColWidth="10" defaultColWidth="11.42578125" defaultRowHeight="12.75" x14ac:dyDescent="0.2"/>
  <cols>
    <col min="1" max="1" width="2.85546875" style="13" customWidth="1"/>
    <col min="2" max="2" width="11.28515625" style="13" customWidth="1"/>
    <col min="3" max="3" width="6.85546875" style="13" customWidth="1"/>
    <col min="4" max="4" width="14.7109375" style="13" customWidth="1"/>
    <col min="5" max="5" width="35.28515625" style="13" customWidth="1"/>
    <col min="6" max="6" width="1.42578125" style="8" customWidth="1"/>
    <col min="7" max="7" width="9.85546875" style="25" customWidth="1"/>
    <col min="8" max="8" width="1.42578125" style="40" customWidth="1"/>
    <col min="9" max="9" width="10.42578125" style="31" customWidth="1"/>
    <col min="10" max="10" width="7.42578125" style="24" customWidth="1"/>
    <col min="11" max="11" width="1.42578125" style="40" customWidth="1"/>
    <col min="12" max="12" width="10.5703125" style="31" customWidth="1"/>
    <col min="13" max="13" width="3" style="88" customWidth="1"/>
    <col min="14" max="14" width="7.85546875" style="88" customWidth="1"/>
    <col min="15" max="15" width="13.140625" style="88" bestFit="1" customWidth="1"/>
    <col min="16" max="34" width="11.42578125" style="88"/>
    <col min="35" max="16384" width="11.42578125" style="13"/>
  </cols>
  <sheetData>
    <row r="1" spans="2:34" ht="6.75" customHeight="1" x14ac:dyDescent="0.2"/>
    <row r="2" spans="2:34" ht="10.5" customHeight="1" x14ac:dyDescent="0.2">
      <c r="B2" s="3"/>
      <c r="C2" s="4"/>
      <c r="D2" s="4"/>
      <c r="E2" s="4"/>
      <c r="F2" s="5"/>
      <c r="G2" s="5"/>
      <c r="H2" s="5"/>
      <c r="I2" s="5"/>
      <c r="J2" s="5"/>
      <c r="K2" s="5"/>
      <c r="L2" s="6"/>
    </row>
    <row r="3" spans="2:34" ht="18" x14ac:dyDescent="0.25">
      <c r="B3" s="82"/>
      <c r="C3" s="98" t="s">
        <v>85</v>
      </c>
      <c r="D3" s="98"/>
      <c r="E3" s="98"/>
      <c r="F3" s="98"/>
      <c r="G3" s="98"/>
      <c r="H3" s="98"/>
      <c r="I3" s="98"/>
      <c r="J3" s="98"/>
      <c r="K3" s="98"/>
      <c r="L3" s="99"/>
      <c r="O3" s="89"/>
      <c r="P3" s="90"/>
      <c r="Q3" s="90"/>
      <c r="R3" s="90"/>
    </row>
    <row r="4" spans="2:34" ht="15" customHeight="1" x14ac:dyDescent="0.25">
      <c r="B4" s="86"/>
      <c r="C4" s="100" t="s">
        <v>28</v>
      </c>
      <c r="D4" s="100"/>
      <c r="E4" s="100"/>
      <c r="F4" s="100"/>
      <c r="G4" s="100"/>
      <c r="H4" s="100"/>
      <c r="I4" s="100"/>
      <c r="J4" s="100"/>
      <c r="K4" s="100"/>
      <c r="L4" s="101"/>
      <c r="O4" s="89"/>
      <c r="P4" s="90"/>
      <c r="Q4" s="90"/>
      <c r="R4" s="90"/>
    </row>
    <row r="5" spans="2:34" ht="3.75" customHeight="1" x14ac:dyDescent="0.25">
      <c r="B5" s="111"/>
      <c r="C5" s="100"/>
      <c r="D5" s="100"/>
      <c r="E5" s="100"/>
      <c r="F5" s="100"/>
      <c r="G5" s="100"/>
      <c r="H5" s="100"/>
      <c r="I5" s="100"/>
      <c r="J5" s="100"/>
      <c r="K5" s="100"/>
      <c r="L5" s="101"/>
      <c r="O5" s="89"/>
      <c r="P5" s="90"/>
      <c r="Q5" s="90"/>
      <c r="R5" s="90"/>
    </row>
    <row r="6" spans="2:34" ht="13.5" customHeight="1" x14ac:dyDescent="0.25">
      <c r="B6" s="33"/>
      <c r="C6" s="34"/>
      <c r="D6" s="34"/>
      <c r="E6" s="34"/>
      <c r="F6" s="35"/>
      <c r="G6" s="36"/>
      <c r="H6" s="37"/>
      <c r="I6" s="20"/>
      <c r="J6" s="38"/>
      <c r="K6" s="37"/>
      <c r="L6" s="87" t="s">
        <v>92</v>
      </c>
    </row>
    <row r="7" spans="2:34" ht="9" customHeight="1" x14ac:dyDescent="0.25">
      <c r="B7" s="39"/>
      <c r="L7" s="30"/>
    </row>
    <row r="8" spans="2:34" ht="15" customHeight="1" x14ac:dyDescent="0.25">
      <c r="B8" s="65"/>
      <c r="C8" s="65"/>
      <c r="D8" s="65"/>
      <c r="E8" s="65"/>
      <c r="F8" s="13"/>
      <c r="G8" s="66" t="s">
        <v>64</v>
      </c>
      <c r="H8" s="65"/>
      <c r="I8" s="67"/>
      <c r="J8" s="75" t="str">
        <f>IF(AND(I27+L27&gt;0,I8=""),"Bitte Steuerjahr erfassen!",IF(AND(I8&lt;2016,I8&lt;&gt;""),"Erst ab Steuerperiode 2016 anwendbar!",""))</f>
        <v/>
      </c>
      <c r="K8" s="65"/>
      <c r="L8" s="65"/>
      <c r="O8" s="91"/>
    </row>
    <row r="9" spans="2:34" ht="8.25" customHeight="1" x14ac:dyDescent="0.2">
      <c r="F9" s="13"/>
      <c r="G9" s="13"/>
      <c r="H9" s="13"/>
      <c r="I9" s="13"/>
      <c r="J9" s="13"/>
      <c r="K9" s="13"/>
      <c r="L9" s="13"/>
    </row>
    <row r="10" spans="2:34" s="16" customFormat="1" x14ac:dyDescent="0.2">
      <c r="B10" s="15" t="s">
        <v>5</v>
      </c>
      <c r="C10" s="15" t="s">
        <v>4</v>
      </c>
      <c r="D10" s="16" t="s">
        <v>3</v>
      </c>
      <c r="F10" s="8"/>
      <c r="G10" s="9" t="s">
        <v>2</v>
      </c>
      <c r="H10" s="10"/>
      <c r="I10" s="81" t="s">
        <v>0</v>
      </c>
      <c r="J10" s="12" t="s">
        <v>2</v>
      </c>
      <c r="K10" s="10"/>
      <c r="L10" s="81" t="s">
        <v>1</v>
      </c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</row>
    <row r="11" spans="2:34" x14ac:dyDescent="0.2">
      <c r="B11" s="7">
        <v>1</v>
      </c>
      <c r="C11" s="7">
        <v>18</v>
      </c>
      <c r="D11" s="8" t="s">
        <v>43</v>
      </c>
      <c r="E11" s="8"/>
      <c r="G11" s="9">
        <v>417</v>
      </c>
      <c r="H11" s="10"/>
      <c r="I11" s="1"/>
      <c r="J11" s="12">
        <v>457</v>
      </c>
      <c r="K11" s="10"/>
      <c r="L11" s="1"/>
    </row>
    <row r="12" spans="2:34" x14ac:dyDescent="0.2">
      <c r="B12" s="7">
        <v>4</v>
      </c>
      <c r="C12" s="7" t="s">
        <v>13</v>
      </c>
      <c r="D12" s="8" t="s">
        <v>74</v>
      </c>
      <c r="E12" s="8"/>
      <c r="G12" s="9">
        <v>310</v>
      </c>
      <c r="H12" s="10"/>
      <c r="I12" s="1"/>
      <c r="J12" s="12">
        <v>360</v>
      </c>
      <c r="K12" s="10"/>
      <c r="L12" s="1"/>
    </row>
    <row r="13" spans="2:34" x14ac:dyDescent="0.2">
      <c r="B13" s="7">
        <v>4</v>
      </c>
      <c r="C13" s="7" t="s">
        <v>34</v>
      </c>
      <c r="D13" s="13" t="s">
        <v>44</v>
      </c>
      <c r="G13" s="9">
        <v>335</v>
      </c>
      <c r="H13" s="10" t="s">
        <v>18</v>
      </c>
      <c r="I13" s="2"/>
      <c r="J13" s="12">
        <v>385</v>
      </c>
      <c r="K13" s="10" t="s">
        <v>18</v>
      </c>
      <c r="L13" s="2"/>
    </row>
    <row r="14" spans="2:34" x14ac:dyDescent="0.2">
      <c r="B14" s="7">
        <v>4.0999999999999996</v>
      </c>
      <c r="C14" s="7"/>
      <c r="D14" s="13" t="s">
        <v>83</v>
      </c>
      <c r="G14" s="9">
        <v>331</v>
      </c>
      <c r="H14" s="10"/>
      <c r="I14" s="2"/>
      <c r="J14" s="12">
        <v>381</v>
      </c>
      <c r="K14" s="10"/>
      <c r="L14" s="80"/>
    </row>
    <row r="15" spans="2:34" x14ac:dyDescent="0.2">
      <c r="B15" s="7">
        <v>4</v>
      </c>
      <c r="C15" s="7" t="s">
        <v>15</v>
      </c>
      <c r="D15" s="13" t="s">
        <v>47</v>
      </c>
      <c r="G15" s="9">
        <v>405</v>
      </c>
      <c r="H15" s="10"/>
      <c r="I15" s="2"/>
      <c r="J15" s="17"/>
      <c r="K15" s="10"/>
    </row>
    <row r="16" spans="2:34" x14ac:dyDescent="0.2">
      <c r="B16" s="7">
        <v>4</v>
      </c>
      <c r="C16" s="7" t="s">
        <v>14</v>
      </c>
      <c r="D16" s="13" t="s">
        <v>48</v>
      </c>
      <c r="G16" s="18"/>
      <c r="H16" s="19"/>
      <c r="J16" s="12">
        <v>445</v>
      </c>
      <c r="K16" s="10"/>
      <c r="L16" s="1"/>
      <c r="O16" s="93"/>
      <c r="P16" s="93"/>
      <c r="Q16" s="94"/>
    </row>
    <row r="17" spans="2:15" x14ac:dyDescent="0.2">
      <c r="B17" s="7">
        <v>4</v>
      </c>
      <c r="C17" s="7" t="s">
        <v>6</v>
      </c>
      <c r="D17" s="13" t="s">
        <v>42</v>
      </c>
      <c r="G17" s="9">
        <v>410</v>
      </c>
      <c r="H17" s="10"/>
      <c r="I17" s="1"/>
      <c r="J17" s="12">
        <v>450</v>
      </c>
      <c r="K17" s="10"/>
      <c r="L17" s="2"/>
      <c r="O17" s="92"/>
    </row>
    <row r="18" spans="2:15" x14ac:dyDescent="0.2">
      <c r="B18" s="7">
        <v>4</v>
      </c>
      <c r="C18" s="7" t="s">
        <v>7</v>
      </c>
      <c r="D18" s="13" t="s">
        <v>37</v>
      </c>
      <c r="G18" s="9">
        <v>415</v>
      </c>
      <c r="H18" s="10" t="s">
        <v>18</v>
      </c>
      <c r="I18" s="2"/>
      <c r="J18" s="12">
        <v>455</v>
      </c>
      <c r="K18" s="10" t="s">
        <v>18</v>
      </c>
      <c r="L18" s="2"/>
    </row>
    <row r="19" spans="2:15" x14ac:dyDescent="0.2">
      <c r="B19" s="7">
        <v>4</v>
      </c>
      <c r="C19" s="7" t="s">
        <v>16</v>
      </c>
      <c r="D19" s="8" t="s">
        <v>17</v>
      </c>
      <c r="E19" s="8"/>
      <c r="G19" s="9">
        <v>428</v>
      </c>
      <c r="H19" s="10"/>
      <c r="I19" s="2"/>
      <c r="J19" s="12">
        <v>468</v>
      </c>
      <c r="K19" s="10"/>
      <c r="L19" s="2"/>
    </row>
    <row r="20" spans="2:15" x14ac:dyDescent="0.2">
      <c r="B20" s="7">
        <v>4</v>
      </c>
      <c r="C20" s="7" t="s">
        <v>8</v>
      </c>
      <c r="D20" s="13" t="s">
        <v>41</v>
      </c>
      <c r="G20" s="9">
        <v>431</v>
      </c>
      <c r="H20" s="10" t="s">
        <v>18</v>
      </c>
      <c r="I20" s="2"/>
      <c r="J20" s="12">
        <v>471</v>
      </c>
      <c r="K20" s="10" t="s">
        <v>18</v>
      </c>
      <c r="L20" s="2"/>
    </row>
    <row r="21" spans="2:15" x14ac:dyDescent="0.2">
      <c r="B21" s="7">
        <v>4</v>
      </c>
      <c r="C21" s="7" t="s">
        <v>9</v>
      </c>
      <c r="D21" s="13" t="s">
        <v>10</v>
      </c>
      <c r="G21" s="9">
        <v>432</v>
      </c>
      <c r="H21" s="10" t="s">
        <v>18</v>
      </c>
      <c r="I21" s="2"/>
      <c r="J21" s="12">
        <v>472</v>
      </c>
      <c r="K21" s="10" t="s">
        <v>18</v>
      </c>
      <c r="L21" s="2"/>
    </row>
    <row r="22" spans="2:15" x14ac:dyDescent="0.2">
      <c r="B22" s="7">
        <v>4</v>
      </c>
      <c r="C22" s="7" t="s">
        <v>11</v>
      </c>
      <c r="D22" s="13" t="s">
        <v>45</v>
      </c>
      <c r="G22" s="9">
        <v>433</v>
      </c>
      <c r="H22" s="10" t="s">
        <v>18</v>
      </c>
      <c r="I22" s="2"/>
      <c r="J22" s="12">
        <v>473</v>
      </c>
      <c r="K22" s="10" t="s">
        <v>18</v>
      </c>
      <c r="L22" s="2"/>
    </row>
    <row r="23" spans="2:15" x14ac:dyDescent="0.2">
      <c r="B23" s="7">
        <v>12</v>
      </c>
      <c r="C23" s="7">
        <v>2.1</v>
      </c>
      <c r="D23" s="13" t="s">
        <v>84</v>
      </c>
      <c r="G23" s="9">
        <v>318</v>
      </c>
      <c r="H23" s="10"/>
      <c r="I23" s="2"/>
      <c r="J23" s="12">
        <v>368</v>
      </c>
      <c r="K23" s="10"/>
      <c r="L23" s="2"/>
    </row>
    <row r="24" spans="2:15" x14ac:dyDescent="0.2">
      <c r="B24" s="7">
        <v>12</v>
      </c>
      <c r="C24" s="7">
        <v>2.2000000000000002</v>
      </c>
      <c r="D24" s="13" t="s">
        <v>46</v>
      </c>
      <c r="G24" s="9">
        <v>314</v>
      </c>
      <c r="H24" s="10" t="s">
        <v>18</v>
      </c>
      <c r="I24" s="2"/>
      <c r="J24" s="12">
        <v>364</v>
      </c>
      <c r="K24" s="10" t="s">
        <v>18</v>
      </c>
      <c r="L24" s="2"/>
    </row>
    <row r="25" spans="2:15" x14ac:dyDescent="0.2">
      <c r="B25" s="7">
        <v>12</v>
      </c>
      <c r="C25" s="7">
        <v>2.2999999999999998</v>
      </c>
      <c r="D25" s="13" t="s">
        <v>82</v>
      </c>
      <c r="G25" s="9">
        <v>341</v>
      </c>
      <c r="H25" s="10" t="s">
        <v>18</v>
      </c>
      <c r="I25" s="2"/>
      <c r="J25" s="12">
        <v>391</v>
      </c>
      <c r="K25" s="10" t="s">
        <v>18</v>
      </c>
      <c r="L25" s="2"/>
    </row>
    <row r="26" spans="2:15" x14ac:dyDescent="0.2">
      <c r="B26" s="7">
        <v>12</v>
      </c>
      <c r="C26" s="7">
        <v>2.4</v>
      </c>
      <c r="D26" s="13" t="s">
        <v>39</v>
      </c>
      <c r="G26" s="9">
        <v>346</v>
      </c>
      <c r="H26" s="10" t="s">
        <v>18</v>
      </c>
      <c r="I26" s="58"/>
      <c r="J26" s="12">
        <v>396</v>
      </c>
      <c r="K26" s="10" t="s">
        <v>18</v>
      </c>
      <c r="L26" s="58"/>
    </row>
    <row r="27" spans="2:15" x14ac:dyDescent="0.2">
      <c r="B27" s="7"/>
      <c r="C27" s="7"/>
      <c r="D27" s="21" t="s">
        <v>31</v>
      </c>
      <c r="E27" s="21"/>
      <c r="F27" s="22"/>
      <c r="G27" s="9"/>
      <c r="H27" s="10"/>
      <c r="I27" s="26">
        <f>I11+I12-I13+I14+I15+I17-I18+I19-I20-I21-I22+I23-I24-I25-I26</f>
        <v>0</v>
      </c>
      <c r="J27" s="26"/>
      <c r="K27" s="26" t="e">
        <f t="shared" ref="K27" si="0">K11+K12-K13+K14+K15+K17-K18+K19-K20-K21-K22-K13+K23-K24-K25-K26</f>
        <v>#VALUE!</v>
      </c>
      <c r="L27" s="26">
        <f>L11+L12-L13+L14+L16+L17-L18+L19-L20-L21-L22+L23-L24-L25-L26</f>
        <v>0</v>
      </c>
    </row>
    <row r="28" spans="2:15" ht="5.25" customHeight="1" x14ac:dyDescent="0.2">
      <c r="B28" s="7"/>
      <c r="C28" s="7"/>
      <c r="G28" s="9"/>
      <c r="H28" s="10"/>
      <c r="I28" s="11"/>
      <c r="J28" s="12"/>
      <c r="K28" s="10"/>
      <c r="L28" s="11"/>
    </row>
    <row r="29" spans="2:15" x14ac:dyDescent="0.2">
      <c r="B29" s="7"/>
      <c r="C29" s="7"/>
      <c r="D29" s="16" t="s">
        <v>51</v>
      </c>
      <c r="E29" s="16"/>
      <c r="G29" s="9"/>
      <c r="H29" s="10"/>
      <c r="I29" s="11"/>
      <c r="J29" s="12"/>
      <c r="K29" s="10"/>
      <c r="L29" s="11"/>
    </row>
    <row r="30" spans="2:15" ht="16.5" customHeight="1" x14ac:dyDescent="0.2">
      <c r="B30" s="7"/>
      <c r="C30" s="7"/>
      <c r="D30" s="16" t="s">
        <v>26</v>
      </c>
      <c r="E30" s="16"/>
      <c r="G30" s="9"/>
      <c r="H30" s="10"/>
      <c r="I30" s="11"/>
      <c r="J30" s="12"/>
      <c r="K30" s="10"/>
      <c r="L30" s="11"/>
    </row>
    <row r="31" spans="2:15" x14ac:dyDescent="0.2">
      <c r="B31" s="7"/>
      <c r="C31" s="7"/>
      <c r="D31" s="16" t="s">
        <v>49</v>
      </c>
      <c r="E31" s="16"/>
      <c r="G31" s="60"/>
      <c r="H31" s="10"/>
      <c r="I31" s="41"/>
      <c r="J31" s="12"/>
      <c r="K31" s="10"/>
      <c r="L31" s="11"/>
    </row>
    <row r="32" spans="2:15" x14ac:dyDescent="0.2">
      <c r="B32" s="7"/>
      <c r="C32" s="7"/>
      <c r="D32" s="8" t="s">
        <v>38</v>
      </c>
      <c r="E32" s="8"/>
      <c r="F32" s="10" t="s">
        <v>18</v>
      </c>
      <c r="G32" s="61"/>
      <c r="H32" s="10"/>
      <c r="I32" s="41"/>
      <c r="J32" s="59"/>
      <c r="K32" s="10"/>
      <c r="L32" s="11"/>
    </row>
    <row r="33" spans="2:34" x14ac:dyDescent="0.2">
      <c r="B33" s="7"/>
      <c r="C33" s="7"/>
      <c r="D33" s="32" t="s">
        <v>88</v>
      </c>
      <c r="F33" s="10" t="s">
        <v>18</v>
      </c>
      <c r="G33" s="56">
        <f>I91</f>
        <v>0</v>
      </c>
      <c r="H33" s="11"/>
      <c r="I33" s="11" t="str">
        <f>IF(G34&lt;0,"Bei Nettoverlust erfolgt keine Zuweisung!"," ")</f>
        <v xml:space="preserve"> </v>
      </c>
      <c r="J33" s="12"/>
      <c r="K33" s="10"/>
      <c r="L33" s="11"/>
      <c r="M33" s="90"/>
    </row>
    <row r="34" spans="2:34" x14ac:dyDescent="0.2">
      <c r="B34" s="7"/>
      <c r="C34" s="7"/>
      <c r="D34" s="13" t="s">
        <v>29</v>
      </c>
      <c r="G34" s="9">
        <f>G31-G32-G33</f>
        <v>0</v>
      </c>
      <c r="H34" s="10"/>
      <c r="I34" s="11">
        <f>IF(G34&lt;0," ",-(G34/2))</f>
        <v>0</v>
      </c>
      <c r="J34" s="12"/>
      <c r="K34" s="10"/>
      <c r="L34" s="11">
        <f>IF(G34&lt;0," ",G34/2)</f>
        <v>0</v>
      </c>
      <c r="M34" s="90"/>
      <c r="O34" s="90"/>
    </row>
    <row r="35" spans="2:34" ht="2.25" customHeight="1" x14ac:dyDescent="0.2">
      <c r="B35" s="7"/>
      <c r="C35" s="7"/>
      <c r="G35" s="9"/>
      <c r="H35" s="10"/>
      <c r="I35" s="11"/>
      <c r="J35" s="12"/>
      <c r="K35" s="10"/>
      <c r="L35" s="11"/>
      <c r="M35" s="90"/>
    </row>
    <row r="36" spans="2:34" x14ac:dyDescent="0.2">
      <c r="B36" s="7"/>
      <c r="C36" s="7"/>
      <c r="D36" s="16" t="s">
        <v>25</v>
      </c>
      <c r="E36" s="16"/>
      <c r="G36" s="9"/>
      <c r="H36" s="10"/>
      <c r="I36" s="11"/>
      <c r="J36" s="12"/>
      <c r="K36" s="10"/>
      <c r="L36" s="11"/>
      <c r="M36" s="90"/>
    </row>
    <row r="37" spans="2:34" x14ac:dyDescent="0.2">
      <c r="B37" s="7"/>
      <c r="C37" s="7"/>
      <c r="D37" s="16" t="s">
        <v>50</v>
      </c>
      <c r="E37" s="16"/>
      <c r="G37" s="60"/>
      <c r="H37" s="10"/>
      <c r="I37" s="41"/>
      <c r="J37" s="12"/>
      <c r="K37" s="10"/>
      <c r="L37" s="11"/>
      <c r="M37" s="90"/>
    </row>
    <row r="38" spans="2:34" x14ac:dyDescent="0.2">
      <c r="B38" s="7"/>
      <c r="C38" s="7"/>
      <c r="D38" s="8" t="s">
        <v>38</v>
      </c>
      <c r="E38" s="8"/>
      <c r="F38" s="10" t="s">
        <v>18</v>
      </c>
      <c r="G38" s="61"/>
      <c r="H38" s="10"/>
      <c r="I38" s="41"/>
      <c r="J38" s="12"/>
      <c r="K38" s="10"/>
      <c r="L38" s="11"/>
      <c r="M38" s="90"/>
      <c r="O38" s="102"/>
      <c r="P38" s="102"/>
      <c r="Q38" s="102"/>
    </row>
    <row r="39" spans="2:34" x14ac:dyDescent="0.2">
      <c r="B39" s="7"/>
      <c r="C39" s="7"/>
      <c r="D39" s="32" t="s">
        <v>89</v>
      </c>
      <c r="F39" s="10" t="s">
        <v>18</v>
      </c>
      <c r="G39" s="57">
        <f>L91</f>
        <v>0</v>
      </c>
      <c r="H39" s="10"/>
      <c r="I39" s="11" t="str">
        <f>IF(G40&lt;0,"Bei Nettoverlust erfolgt keine Zuweisung!"," ")</f>
        <v xml:space="preserve"> </v>
      </c>
      <c r="J39" s="12"/>
      <c r="K39" s="10"/>
      <c r="L39" s="11"/>
      <c r="M39" s="90"/>
    </row>
    <row r="40" spans="2:34" x14ac:dyDescent="0.2">
      <c r="B40" s="7"/>
      <c r="C40" s="7"/>
      <c r="D40" s="13" t="s">
        <v>29</v>
      </c>
      <c r="G40" s="9">
        <f>G37-G38-G39</f>
        <v>0</v>
      </c>
      <c r="H40" s="10"/>
      <c r="I40" s="11">
        <f>IF(G40&lt;0," ",(G40/2))</f>
        <v>0</v>
      </c>
      <c r="J40" s="12"/>
      <c r="K40" s="10"/>
      <c r="L40" s="11">
        <f>IF(G40&lt;0," ",-G40/2)</f>
        <v>0</v>
      </c>
      <c r="M40" s="90"/>
      <c r="R40" s="92" t="s">
        <v>71</v>
      </c>
    </row>
    <row r="41" spans="2:34" ht="4.5" customHeight="1" x14ac:dyDescent="0.2">
      <c r="B41" s="7"/>
      <c r="C41" s="7"/>
      <c r="G41" s="9"/>
      <c r="H41" s="10"/>
      <c r="I41" s="20"/>
      <c r="J41" s="12"/>
      <c r="K41" s="10"/>
      <c r="L41" s="20"/>
      <c r="M41" s="90"/>
    </row>
    <row r="42" spans="2:34" s="16" customFormat="1" x14ac:dyDescent="0.2">
      <c r="B42" s="15"/>
      <c r="C42" s="15"/>
      <c r="D42" s="16" t="s">
        <v>32</v>
      </c>
      <c r="F42" s="8"/>
      <c r="G42" s="9"/>
      <c r="H42" s="10"/>
      <c r="I42" s="26">
        <f>SUM(I27:I41)</f>
        <v>0</v>
      </c>
      <c r="J42" s="12"/>
      <c r="K42" s="10"/>
      <c r="L42" s="26">
        <f>SUM(L27:L41)</f>
        <v>0</v>
      </c>
      <c r="M42" s="92"/>
      <c r="N42" s="92"/>
      <c r="O42" s="92"/>
      <c r="P42" s="92"/>
      <c r="Q42" s="92"/>
      <c r="R42" s="92" t="s">
        <v>72</v>
      </c>
      <c r="S42" s="92" t="s">
        <v>73</v>
      </c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</row>
    <row r="43" spans="2:34" ht="3" customHeight="1" x14ac:dyDescent="0.2">
      <c r="B43" s="7"/>
      <c r="C43" s="7"/>
      <c r="G43" s="9"/>
      <c r="H43" s="10"/>
      <c r="I43" s="11"/>
      <c r="J43" s="12"/>
      <c r="K43" s="10"/>
      <c r="L43" s="11"/>
    </row>
    <row r="44" spans="2:34" x14ac:dyDescent="0.2">
      <c r="B44" s="7"/>
      <c r="C44" s="7"/>
      <c r="D44" s="27" t="s">
        <v>33</v>
      </c>
      <c r="E44" s="27"/>
      <c r="G44" s="9"/>
      <c r="H44" s="10"/>
      <c r="I44" s="110">
        <f>IF(I42&lt;1,0,IF(L42&lt;1,0,IF(I42&gt;L42,L42*0.5,I42*0.5)))</f>
        <v>0</v>
      </c>
      <c r="J44" s="110"/>
      <c r="K44" s="110"/>
      <c r="L44" s="110"/>
      <c r="Q44" s="88">
        <f>IF(I42&lt;1,0,IF(L42&lt;1,0,IF(I42&gt;L42,L42,I42)))</f>
        <v>0</v>
      </c>
      <c r="R44" s="88" t="str">
        <f>IF(I8="","",HLOOKUP(I8,P48:X50,2))</f>
        <v/>
      </c>
      <c r="S44" s="88" t="str">
        <f>IF(I8="","",HLOOKUP(I8,P48:X50,3))</f>
        <v/>
      </c>
    </row>
    <row r="45" spans="2:34" ht="4.5" customHeight="1" x14ac:dyDescent="0.2">
      <c r="B45" s="7"/>
      <c r="C45" s="7"/>
      <c r="G45" s="9"/>
      <c r="H45" s="10"/>
      <c r="I45" s="11"/>
      <c r="J45" s="12"/>
      <c r="K45" s="10"/>
      <c r="L45" s="11"/>
    </row>
    <row r="46" spans="2:34" ht="14.25" customHeight="1" x14ac:dyDescent="0.2">
      <c r="B46" s="7"/>
      <c r="C46" s="7"/>
      <c r="D46" s="42" t="s">
        <v>27</v>
      </c>
      <c r="E46" s="73"/>
      <c r="F46" s="43"/>
      <c r="G46" s="44"/>
      <c r="H46" s="45"/>
      <c r="I46" s="104">
        <f>IF(Q44&lt;R44,Q44,IF(AND(Q44&gt;R44-1,Q44&lt;R44*2+1),R44,IF(AND(Q44&gt;R44*2,Q44&lt;S44*2),Q44*0.5,S44)))</f>
        <v>0</v>
      </c>
      <c r="J46" s="104"/>
      <c r="K46" s="104"/>
      <c r="L46" s="105"/>
    </row>
    <row r="47" spans="2:34" s="16" customFormat="1" ht="13.5" customHeight="1" x14ac:dyDescent="0.2">
      <c r="B47" s="15"/>
      <c r="C47" s="15"/>
      <c r="D47" s="71" t="s">
        <v>66</v>
      </c>
      <c r="E47" s="76" t="str">
        <f>IF(I8="","",HLOOKUP(I8,P48:Z50,2))</f>
        <v/>
      </c>
      <c r="F47" s="72"/>
      <c r="G47" s="72"/>
      <c r="H47" s="10"/>
      <c r="I47" s="106"/>
      <c r="J47" s="106"/>
      <c r="K47" s="106"/>
      <c r="L47" s="107"/>
      <c r="M47" s="92"/>
      <c r="N47" s="92"/>
      <c r="O47" s="88"/>
      <c r="P47" s="88"/>
      <c r="Q47" s="88"/>
      <c r="R47" s="88"/>
      <c r="S47" s="88"/>
      <c r="T47" s="88"/>
      <c r="U47" s="88"/>
      <c r="V47" s="88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</row>
    <row r="48" spans="2:34" s="16" customFormat="1" ht="13.5" customHeight="1" x14ac:dyDescent="0.2">
      <c r="B48" s="15"/>
      <c r="C48" s="15"/>
      <c r="D48" s="70" t="s">
        <v>67</v>
      </c>
      <c r="E48" s="76" t="str">
        <f>IF(I8="","",HLOOKUP(I8,P48:Z50,3))</f>
        <v/>
      </c>
      <c r="F48" s="68"/>
      <c r="G48" s="68"/>
      <c r="H48" s="10"/>
      <c r="I48" s="106"/>
      <c r="J48" s="106"/>
      <c r="K48" s="106"/>
      <c r="L48" s="107"/>
      <c r="M48" s="92"/>
      <c r="N48" s="92"/>
      <c r="O48" s="88" t="s">
        <v>68</v>
      </c>
      <c r="P48" s="88">
        <v>2016</v>
      </c>
      <c r="Q48" s="88">
        <v>2023</v>
      </c>
      <c r="R48" s="88">
        <v>2024</v>
      </c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92"/>
      <c r="AE48" s="92"/>
      <c r="AF48" s="92"/>
      <c r="AG48" s="92"/>
      <c r="AH48" s="92"/>
    </row>
    <row r="49" spans="2:34" s="16" customFormat="1" ht="13.5" customHeight="1" x14ac:dyDescent="0.2">
      <c r="B49" s="15"/>
      <c r="C49" s="15"/>
      <c r="D49" s="70" t="s">
        <v>65</v>
      </c>
      <c r="E49" s="68"/>
      <c r="F49" s="68"/>
      <c r="G49" s="68"/>
      <c r="H49" s="10"/>
      <c r="I49" s="106"/>
      <c r="J49" s="106"/>
      <c r="K49" s="106"/>
      <c r="L49" s="107"/>
      <c r="M49" s="92"/>
      <c r="N49" s="92"/>
      <c r="O49" s="88" t="s">
        <v>69</v>
      </c>
      <c r="P49" s="88">
        <v>8100</v>
      </c>
      <c r="Q49" s="88">
        <v>8300</v>
      </c>
      <c r="R49" s="88">
        <v>8500</v>
      </c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92"/>
      <c r="AE49" s="92"/>
      <c r="AF49" s="92"/>
      <c r="AG49" s="92"/>
      <c r="AH49" s="92"/>
    </row>
    <row r="50" spans="2:34" ht="13.5" customHeight="1" x14ac:dyDescent="0.2">
      <c r="B50" s="7"/>
      <c r="C50" s="7"/>
      <c r="D50" s="69" t="s">
        <v>75</v>
      </c>
      <c r="E50" s="74"/>
      <c r="F50" s="55"/>
      <c r="G50" s="55"/>
      <c r="H50" s="55"/>
      <c r="I50" s="108"/>
      <c r="J50" s="108"/>
      <c r="K50" s="108"/>
      <c r="L50" s="109"/>
      <c r="O50" s="88" t="s">
        <v>70</v>
      </c>
      <c r="P50" s="88">
        <v>13400</v>
      </c>
      <c r="Q50" s="88">
        <v>13600</v>
      </c>
      <c r="R50" s="88">
        <v>13900</v>
      </c>
    </row>
    <row r="51" spans="2:34" ht="16.5" customHeight="1" x14ac:dyDescent="0.2">
      <c r="B51" s="7"/>
      <c r="C51" s="7"/>
      <c r="D51" s="63" t="s">
        <v>40</v>
      </c>
      <c r="E51" s="63"/>
      <c r="G51" s="9"/>
      <c r="H51" s="10"/>
      <c r="I51" s="11"/>
      <c r="J51" s="12"/>
      <c r="K51" s="10"/>
      <c r="L51" s="11"/>
    </row>
    <row r="52" spans="2:34" ht="16.5" customHeight="1" x14ac:dyDescent="0.2">
      <c r="B52" s="7"/>
      <c r="C52" s="7"/>
      <c r="D52" s="21" t="s">
        <v>59</v>
      </c>
      <c r="E52" s="21"/>
      <c r="G52" s="9"/>
      <c r="H52" s="10"/>
      <c r="I52" s="11"/>
      <c r="J52" s="12"/>
      <c r="K52" s="10"/>
      <c r="L52" s="11"/>
    </row>
    <row r="53" spans="2:34" ht="13.5" customHeight="1" x14ac:dyDescent="0.2">
      <c r="B53" s="7"/>
      <c r="C53" s="7"/>
      <c r="D53" s="21" t="s">
        <v>60</v>
      </c>
      <c r="E53" s="21"/>
      <c r="G53" s="9"/>
      <c r="H53" s="10"/>
      <c r="I53" s="11"/>
      <c r="J53" s="12"/>
      <c r="K53" s="10"/>
      <c r="L53" s="11"/>
    </row>
    <row r="54" spans="2:34" ht="16.5" customHeight="1" x14ac:dyDescent="0.2">
      <c r="B54" s="7"/>
      <c r="C54" s="7"/>
      <c r="D54" s="84" t="s">
        <v>58</v>
      </c>
      <c r="E54" s="84"/>
      <c r="G54" s="9"/>
      <c r="H54" s="10"/>
      <c r="I54" s="11"/>
      <c r="J54" s="12"/>
      <c r="K54" s="10"/>
      <c r="L54" s="11"/>
    </row>
    <row r="55" spans="2:34" ht="6" customHeight="1" x14ac:dyDescent="0.2">
      <c r="B55" s="7"/>
      <c r="C55" s="7"/>
      <c r="G55" s="9"/>
      <c r="H55" s="10"/>
      <c r="I55" s="11"/>
      <c r="J55" s="12"/>
      <c r="K55" s="10"/>
      <c r="L55" s="11"/>
    </row>
    <row r="56" spans="2:34" ht="12" customHeight="1" x14ac:dyDescent="0.2">
      <c r="B56" s="7"/>
      <c r="C56" s="7"/>
      <c r="D56" s="8" t="s">
        <v>63</v>
      </c>
      <c r="E56" s="8"/>
      <c r="G56" s="9"/>
      <c r="H56" s="10"/>
      <c r="I56" s="11"/>
      <c r="J56" s="12"/>
      <c r="K56" s="10"/>
      <c r="L56" s="11"/>
    </row>
    <row r="57" spans="2:34" x14ac:dyDescent="0.2">
      <c r="B57" s="7"/>
      <c r="C57" s="7"/>
      <c r="D57" s="8" t="s">
        <v>52</v>
      </c>
      <c r="E57" s="8"/>
      <c r="G57" s="9"/>
      <c r="H57" s="10"/>
      <c r="I57" s="11"/>
      <c r="J57" s="12"/>
      <c r="K57" s="10"/>
      <c r="L57" s="11"/>
    </row>
    <row r="58" spans="2:34" x14ac:dyDescent="0.2">
      <c r="B58" s="7"/>
      <c r="C58" s="7"/>
      <c r="D58" s="8" t="s">
        <v>56</v>
      </c>
      <c r="E58" s="8"/>
      <c r="G58" s="9"/>
      <c r="H58" s="10"/>
      <c r="I58" s="11"/>
      <c r="J58" s="12"/>
      <c r="K58" s="10"/>
      <c r="L58" s="11"/>
    </row>
    <row r="59" spans="2:34" x14ac:dyDescent="0.2">
      <c r="B59" s="7"/>
      <c r="C59" s="7"/>
      <c r="D59" s="8" t="s">
        <v>57</v>
      </c>
      <c r="E59" s="8"/>
      <c r="G59" s="9"/>
      <c r="H59" s="10"/>
      <c r="I59" s="11"/>
      <c r="J59" s="12"/>
      <c r="K59" s="10"/>
      <c r="L59" s="11"/>
    </row>
    <row r="60" spans="2:34" ht="16.5" customHeight="1" x14ac:dyDescent="0.2">
      <c r="B60" s="7"/>
      <c r="C60" s="7"/>
      <c r="D60" s="8" t="s">
        <v>53</v>
      </c>
      <c r="E60" s="8"/>
      <c r="G60" s="9"/>
      <c r="H60" s="10"/>
      <c r="I60" s="11"/>
      <c r="J60" s="12"/>
      <c r="K60" s="10"/>
      <c r="L60" s="11"/>
    </row>
    <row r="61" spans="2:34" x14ac:dyDescent="0.2">
      <c r="B61" s="7"/>
      <c r="C61" s="7"/>
      <c r="D61" s="8" t="s">
        <v>54</v>
      </c>
      <c r="E61" s="8"/>
      <c r="G61" s="9"/>
      <c r="H61" s="10"/>
      <c r="I61" s="11"/>
      <c r="J61" s="12"/>
      <c r="K61" s="10"/>
      <c r="L61" s="11"/>
    </row>
    <row r="62" spans="2:34" x14ac:dyDescent="0.2">
      <c r="B62" s="7"/>
      <c r="C62" s="7"/>
      <c r="D62" s="64" t="s">
        <v>55</v>
      </c>
      <c r="E62" s="64"/>
      <c r="G62" s="9"/>
      <c r="H62" s="10"/>
      <c r="I62" s="11"/>
      <c r="J62" s="12"/>
      <c r="K62" s="10"/>
      <c r="L62" s="11"/>
    </row>
    <row r="63" spans="2:34" ht="10.5" customHeight="1" thickBot="1" x14ac:dyDescent="0.25">
      <c r="B63" s="46"/>
      <c r="C63" s="46"/>
      <c r="D63" s="47"/>
      <c r="E63" s="47"/>
      <c r="F63" s="48"/>
      <c r="G63" s="49"/>
      <c r="H63" s="50"/>
      <c r="I63" s="51"/>
      <c r="J63" s="52"/>
      <c r="K63" s="50"/>
      <c r="L63" s="51"/>
    </row>
    <row r="64" spans="2:34" ht="9.75" customHeight="1" thickTop="1" x14ac:dyDescent="0.2">
      <c r="B64" s="7"/>
      <c r="C64" s="7"/>
      <c r="F64" s="22"/>
      <c r="G64" s="9"/>
      <c r="H64" s="53"/>
      <c r="I64" s="18"/>
      <c r="J64" s="12"/>
      <c r="K64" s="53"/>
      <c r="L64" s="54"/>
    </row>
    <row r="65" spans="1:15" ht="15.75" x14ac:dyDescent="0.25">
      <c r="A65" s="85"/>
      <c r="B65" s="103" t="s">
        <v>30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1:15" ht="4.5" customHeight="1" x14ac:dyDescent="0.2">
      <c r="A66" s="85"/>
      <c r="B66" s="7"/>
      <c r="C66" s="7"/>
      <c r="F66" s="9"/>
      <c r="G66" s="10"/>
      <c r="H66" s="11"/>
      <c r="I66" s="12"/>
      <c r="J66" s="10"/>
      <c r="K66" s="11"/>
      <c r="L66" s="14"/>
    </row>
    <row r="67" spans="1:15" x14ac:dyDescent="0.2">
      <c r="B67" s="15" t="s">
        <v>5</v>
      </c>
      <c r="C67" s="15" t="s">
        <v>4</v>
      </c>
      <c r="D67" s="16" t="s">
        <v>3</v>
      </c>
      <c r="E67" s="16"/>
      <c r="F67" s="13"/>
      <c r="G67" s="9" t="s">
        <v>2</v>
      </c>
      <c r="H67" s="10"/>
      <c r="I67" s="81" t="s">
        <v>0</v>
      </c>
      <c r="J67" s="12" t="s">
        <v>2</v>
      </c>
      <c r="K67" s="10"/>
      <c r="L67" s="81" t="s">
        <v>1</v>
      </c>
      <c r="M67" s="90"/>
    </row>
    <row r="68" spans="1:15" x14ac:dyDescent="0.2">
      <c r="B68" s="7">
        <v>1</v>
      </c>
      <c r="C68" s="7">
        <v>18</v>
      </c>
      <c r="D68" s="8" t="s">
        <v>43</v>
      </c>
      <c r="E68" s="8"/>
      <c r="G68" s="9">
        <v>417</v>
      </c>
      <c r="H68" s="10"/>
      <c r="I68" s="31">
        <f>I11</f>
        <v>0</v>
      </c>
      <c r="J68" s="16">
        <v>457</v>
      </c>
      <c r="K68" s="13"/>
      <c r="L68" s="31">
        <f>L11</f>
        <v>0</v>
      </c>
    </row>
    <row r="69" spans="1:15" x14ac:dyDescent="0.2">
      <c r="B69" s="7">
        <v>4</v>
      </c>
      <c r="C69" s="7" t="s">
        <v>13</v>
      </c>
      <c r="D69" s="8" t="s">
        <v>74</v>
      </c>
      <c r="E69" s="8"/>
      <c r="F69" s="13"/>
      <c r="G69" s="9">
        <v>310</v>
      </c>
      <c r="H69" s="10"/>
      <c r="I69" s="11">
        <f>I12</f>
        <v>0</v>
      </c>
      <c r="J69" s="12">
        <v>360</v>
      </c>
      <c r="K69" s="10"/>
      <c r="L69" s="31">
        <f>L12</f>
        <v>0</v>
      </c>
      <c r="M69" s="90"/>
    </row>
    <row r="70" spans="1:15" x14ac:dyDescent="0.2">
      <c r="B70" s="7">
        <v>4</v>
      </c>
      <c r="C70" s="7" t="s">
        <v>15</v>
      </c>
      <c r="D70" s="13" t="s">
        <v>47</v>
      </c>
      <c r="F70" s="13"/>
      <c r="G70" s="9">
        <v>405</v>
      </c>
      <c r="H70" s="10"/>
      <c r="I70" s="11">
        <f>I15</f>
        <v>0</v>
      </c>
      <c r="J70" s="17"/>
      <c r="K70" s="14"/>
      <c r="M70" s="90"/>
    </row>
    <row r="71" spans="1:15" x14ac:dyDescent="0.2">
      <c r="B71" s="7">
        <v>4</v>
      </c>
      <c r="C71" s="7" t="s">
        <v>14</v>
      </c>
      <c r="D71" s="13" t="s">
        <v>48</v>
      </c>
      <c r="F71" s="13"/>
      <c r="G71" s="18"/>
      <c r="H71" s="19"/>
      <c r="I71" s="11"/>
      <c r="J71" s="12">
        <v>445</v>
      </c>
      <c r="K71" s="10"/>
      <c r="L71" s="11">
        <f>L16</f>
        <v>0</v>
      </c>
      <c r="M71" s="90"/>
    </row>
    <row r="72" spans="1:15" x14ac:dyDescent="0.2">
      <c r="B72" s="7">
        <v>4</v>
      </c>
      <c r="C72" s="7" t="s">
        <v>6</v>
      </c>
      <c r="D72" s="13" t="s">
        <v>42</v>
      </c>
      <c r="F72" s="13"/>
      <c r="G72" s="9">
        <v>410</v>
      </c>
      <c r="H72" s="10"/>
      <c r="I72" s="11">
        <f>I17</f>
        <v>0</v>
      </c>
      <c r="J72" s="12">
        <v>450</v>
      </c>
      <c r="K72" s="10"/>
      <c r="L72" s="11">
        <f>L17</f>
        <v>0</v>
      </c>
      <c r="M72" s="90"/>
    </row>
    <row r="73" spans="1:15" x14ac:dyDescent="0.2">
      <c r="B73" s="7">
        <v>4</v>
      </c>
      <c r="C73" s="7" t="s">
        <v>7</v>
      </c>
      <c r="D73" s="13" t="s">
        <v>37</v>
      </c>
      <c r="G73" s="9">
        <v>415</v>
      </c>
      <c r="H73" s="10" t="s">
        <v>18</v>
      </c>
      <c r="I73" s="11">
        <f>I18</f>
        <v>0</v>
      </c>
      <c r="J73" s="12">
        <v>455</v>
      </c>
      <c r="K73" s="10" t="s">
        <v>18</v>
      </c>
      <c r="L73" s="11">
        <f>L18</f>
        <v>0</v>
      </c>
      <c r="M73" s="90"/>
    </row>
    <row r="74" spans="1:15" x14ac:dyDescent="0.2">
      <c r="B74" s="7">
        <v>4</v>
      </c>
      <c r="C74" s="7" t="s">
        <v>16</v>
      </c>
      <c r="D74" s="8" t="s">
        <v>17</v>
      </c>
      <c r="E74" s="8"/>
      <c r="F74" s="13"/>
      <c r="G74" s="9">
        <v>428</v>
      </c>
      <c r="H74" s="10"/>
      <c r="I74" s="57">
        <f>I19</f>
        <v>0</v>
      </c>
      <c r="J74" s="12">
        <v>468</v>
      </c>
      <c r="K74" s="10"/>
      <c r="L74" s="20">
        <f>L19</f>
        <v>0</v>
      </c>
      <c r="M74" s="90"/>
    </row>
    <row r="75" spans="1:15" x14ac:dyDescent="0.2">
      <c r="B75" s="7"/>
      <c r="C75" s="7"/>
      <c r="D75" s="21" t="s">
        <v>19</v>
      </c>
      <c r="E75" s="21"/>
      <c r="F75" s="13"/>
      <c r="G75" s="9"/>
      <c r="H75" s="23"/>
      <c r="I75" s="9">
        <f>I68+I69+I70+I72-I73+I74</f>
        <v>0</v>
      </c>
      <c r="J75" s="12"/>
      <c r="K75" s="23"/>
      <c r="L75" s="9">
        <f>L68+L69+L71+L72-L73+L74</f>
        <v>0</v>
      </c>
      <c r="M75" s="90"/>
    </row>
    <row r="76" spans="1:15" ht="6.75" customHeight="1" x14ac:dyDescent="0.2">
      <c r="B76" s="7"/>
      <c r="C76" s="7"/>
      <c r="D76" s="24"/>
      <c r="E76" s="24"/>
      <c r="F76" s="13"/>
      <c r="G76" s="9"/>
      <c r="H76" s="23"/>
      <c r="I76" s="9"/>
      <c r="J76" s="12"/>
      <c r="K76" s="23"/>
      <c r="L76" s="9"/>
      <c r="M76" s="90"/>
    </row>
    <row r="77" spans="1:15" x14ac:dyDescent="0.2">
      <c r="B77" s="7"/>
      <c r="C77" s="7"/>
      <c r="D77" s="13" t="s">
        <v>20</v>
      </c>
      <c r="F77" s="13"/>
      <c r="G77" s="9"/>
      <c r="H77" s="13"/>
      <c r="I77" s="11"/>
      <c r="J77" s="17"/>
      <c r="K77" s="14"/>
      <c r="L77" s="11"/>
      <c r="M77" s="90"/>
    </row>
    <row r="78" spans="1:15" x14ac:dyDescent="0.2">
      <c r="B78" s="7"/>
      <c r="C78" s="7"/>
      <c r="D78" s="13" t="s">
        <v>61</v>
      </c>
      <c r="F78" s="13"/>
      <c r="G78" s="9"/>
      <c r="H78" s="13"/>
      <c r="I78" s="11">
        <f>G31-G32</f>
        <v>0</v>
      </c>
      <c r="J78" s="17"/>
      <c r="K78" s="14"/>
      <c r="L78" s="11"/>
      <c r="M78" s="90"/>
    </row>
    <row r="79" spans="1:15" x14ac:dyDescent="0.2">
      <c r="B79" s="7"/>
      <c r="C79" s="7"/>
      <c r="D79" s="13" t="s">
        <v>24</v>
      </c>
      <c r="F79" s="13"/>
      <c r="G79" s="11"/>
      <c r="H79" s="13"/>
      <c r="I79" s="62">
        <f>IF(O79&lt;0,0,O79)</f>
        <v>0</v>
      </c>
      <c r="J79" s="17"/>
      <c r="K79" s="14"/>
      <c r="L79" s="11"/>
      <c r="M79" s="90"/>
      <c r="O79" s="95">
        <f>IF(I75=0,0,IF(I78/I75&gt;1,1,I78/I75))</f>
        <v>0</v>
      </c>
    </row>
    <row r="80" spans="1:15" ht="7.5" customHeight="1" x14ac:dyDescent="0.2">
      <c r="B80" s="7"/>
      <c r="C80" s="7"/>
      <c r="F80" s="13"/>
      <c r="G80" s="11"/>
      <c r="H80" s="13"/>
      <c r="I80" s="11"/>
      <c r="J80" s="17"/>
      <c r="K80" s="14"/>
      <c r="L80" s="11"/>
      <c r="M80" s="90"/>
    </row>
    <row r="81" spans="2:15" x14ac:dyDescent="0.2">
      <c r="B81" s="7"/>
      <c r="C81" s="7"/>
      <c r="D81" s="13" t="s">
        <v>21</v>
      </c>
      <c r="F81" s="13"/>
      <c r="G81" s="9"/>
      <c r="H81" s="13"/>
      <c r="I81" s="11"/>
      <c r="J81" s="17"/>
      <c r="K81" s="14"/>
      <c r="L81" s="11"/>
      <c r="M81" s="90"/>
    </row>
    <row r="82" spans="2:15" x14ac:dyDescent="0.2">
      <c r="B82" s="7"/>
      <c r="C82" s="7"/>
      <c r="D82" s="13" t="s">
        <v>62</v>
      </c>
      <c r="F82" s="13"/>
      <c r="G82" s="9"/>
      <c r="H82" s="13"/>
      <c r="I82" s="11"/>
      <c r="J82" s="17"/>
      <c r="K82" s="14"/>
      <c r="L82" s="11">
        <f>G37-G38</f>
        <v>0</v>
      </c>
      <c r="M82" s="90"/>
    </row>
    <row r="83" spans="2:15" x14ac:dyDescent="0.2">
      <c r="B83" s="7"/>
      <c r="C83" s="7"/>
      <c r="D83" s="13" t="s">
        <v>24</v>
      </c>
      <c r="F83" s="13"/>
      <c r="G83" s="9"/>
      <c r="H83" s="13"/>
      <c r="I83" s="11"/>
      <c r="J83" s="17"/>
      <c r="K83" s="14"/>
      <c r="L83" s="62">
        <f>IF(O83&lt;0,0,O83)</f>
        <v>0</v>
      </c>
      <c r="M83" s="90"/>
      <c r="O83" s="95">
        <f>IF(L75=0,0,IF(L82/L75&gt;1,1,L82/L75))</f>
        <v>0</v>
      </c>
    </row>
    <row r="84" spans="2:15" ht="9" customHeight="1" x14ac:dyDescent="0.2">
      <c r="B84" s="7"/>
      <c r="C84" s="7"/>
      <c r="D84" s="8"/>
      <c r="E84" s="8"/>
      <c r="F84" s="13"/>
      <c r="G84" s="9"/>
      <c r="H84" s="23"/>
      <c r="I84" s="81"/>
      <c r="J84" s="12"/>
      <c r="K84" s="23"/>
      <c r="L84" s="81"/>
      <c r="M84" s="96"/>
    </row>
    <row r="85" spans="2:15" x14ac:dyDescent="0.2">
      <c r="B85" s="7">
        <v>4</v>
      </c>
      <c r="C85" s="7" t="s">
        <v>8</v>
      </c>
      <c r="D85" s="13" t="s">
        <v>41</v>
      </c>
      <c r="F85" s="13"/>
      <c r="G85" s="9">
        <v>431</v>
      </c>
      <c r="H85" s="10"/>
      <c r="I85" s="11">
        <f>I20</f>
        <v>0</v>
      </c>
      <c r="J85" s="12">
        <v>471</v>
      </c>
      <c r="K85" s="10"/>
      <c r="L85" s="11">
        <f>L20</f>
        <v>0</v>
      </c>
      <c r="M85" s="96"/>
    </row>
    <row r="86" spans="2:15" x14ac:dyDescent="0.2">
      <c r="B86" s="7">
        <v>4</v>
      </c>
      <c r="C86" s="7" t="s">
        <v>9</v>
      </c>
      <c r="D86" s="13" t="s">
        <v>10</v>
      </c>
      <c r="F86" s="13"/>
      <c r="G86" s="9">
        <v>432</v>
      </c>
      <c r="H86" s="10"/>
      <c r="I86" s="11">
        <f>I21</f>
        <v>0</v>
      </c>
      <c r="J86" s="12">
        <v>472</v>
      </c>
      <c r="K86" s="10"/>
      <c r="L86" s="11">
        <f>L21</f>
        <v>0</v>
      </c>
      <c r="M86" s="90"/>
    </row>
    <row r="87" spans="2:15" x14ac:dyDescent="0.2">
      <c r="B87" s="7">
        <v>4</v>
      </c>
      <c r="C87" s="7" t="s">
        <v>11</v>
      </c>
      <c r="D87" s="13" t="s">
        <v>12</v>
      </c>
      <c r="F87" s="13"/>
      <c r="G87" s="9">
        <v>433</v>
      </c>
      <c r="H87" s="10"/>
      <c r="I87" s="20">
        <f>I22</f>
        <v>0</v>
      </c>
      <c r="J87" s="12">
        <v>473</v>
      </c>
      <c r="K87" s="10"/>
      <c r="L87" s="20">
        <f>L22</f>
        <v>0</v>
      </c>
      <c r="M87" s="90"/>
    </row>
    <row r="88" spans="2:15" x14ac:dyDescent="0.2">
      <c r="B88" s="15"/>
      <c r="C88" s="15"/>
      <c r="D88" s="16" t="s">
        <v>35</v>
      </c>
      <c r="E88" s="16"/>
      <c r="F88" s="13"/>
      <c r="H88" s="16"/>
      <c r="I88" s="26">
        <f>SUM(I85:I87)</f>
        <v>0</v>
      </c>
      <c r="J88" s="12"/>
      <c r="K88" s="27"/>
      <c r="L88" s="26">
        <f>SUM(L85:L87)</f>
        <v>0</v>
      </c>
      <c r="M88" s="97"/>
    </row>
    <row r="89" spans="2:15" ht="8.25" customHeight="1" x14ac:dyDescent="0.2">
      <c r="B89" s="15"/>
      <c r="C89" s="15"/>
      <c r="D89" s="16"/>
      <c r="E89" s="16"/>
      <c r="F89" s="13"/>
      <c r="H89" s="16"/>
      <c r="I89" s="26"/>
      <c r="J89" s="12"/>
      <c r="K89" s="27"/>
      <c r="L89" s="26"/>
      <c r="M89" s="97"/>
    </row>
    <row r="90" spans="2:15" x14ac:dyDescent="0.2">
      <c r="B90" s="7"/>
      <c r="C90" s="7"/>
      <c r="D90" s="16" t="s">
        <v>22</v>
      </c>
      <c r="E90" s="16"/>
      <c r="F90" s="13"/>
      <c r="G90" s="28"/>
      <c r="H90" s="13"/>
      <c r="I90" s="62">
        <f>I79</f>
        <v>0</v>
      </c>
      <c r="J90" s="29"/>
      <c r="K90" s="13"/>
      <c r="L90" s="62">
        <f>L83</f>
        <v>0</v>
      </c>
    </row>
    <row r="91" spans="2:15" x14ac:dyDescent="0.2">
      <c r="B91" s="7"/>
      <c r="C91" s="7"/>
      <c r="D91" s="16" t="s">
        <v>23</v>
      </c>
      <c r="E91" s="16"/>
      <c r="F91" s="28"/>
      <c r="G91" s="13"/>
      <c r="H91" s="30">
        <f>I88*I79</f>
        <v>0</v>
      </c>
      <c r="I91" s="30">
        <f>I88*I79</f>
        <v>0</v>
      </c>
      <c r="J91" s="29"/>
      <c r="K91" s="13"/>
      <c r="L91" s="30">
        <f>L88*L83</f>
        <v>0</v>
      </c>
    </row>
    <row r="92" spans="2:15" x14ac:dyDescent="0.2">
      <c r="B92" s="7"/>
      <c r="C92" s="7"/>
      <c r="D92" s="16" t="s">
        <v>36</v>
      </c>
      <c r="E92" s="16"/>
      <c r="F92" s="28"/>
      <c r="G92" s="13"/>
      <c r="H92" s="31"/>
      <c r="I92" s="29"/>
      <c r="J92" s="13"/>
      <c r="K92" s="31"/>
      <c r="L92" s="13"/>
    </row>
    <row r="93" spans="2:15" ht="3.75" customHeight="1" x14ac:dyDescent="0.2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</row>
    <row r="94" spans="2:15" ht="11.25" customHeight="1" x14ac:dyDescent="0.2">
      <c r="B94" s="85"/>
      <c r="C94" s="85"/>
      <c r="D94" s="85"/>
      <c r="E94" s="85"/>
      <c r="F94" s="85"/>
      <c r="G94" s="85"/>
      <c r="H94" s="85"/>
      <c r="I94" s="85"/>
      <c r="J94" s="85"/>
      <c r="K94" s="54"/>
      <c r="L94" s="54">
        <f ca="1">TODAY()</f>
        <v>45204</v>
      </c>
    </row>
    <row r="95" spans="2:15" ht="2.25" customHeight="1" x14ac:dyDescent="0.2"/>
  </sheetData>
  <sheetProtection algorithmName="SHA-512" hashValue="T9RIF9riuVrRHi7TGIZpx1WN6Qu1Ynl2/AVF4uNzCfhm/mzQxWmmDAmngqm5VIVB4ASJCXbN7HcH5VPtxmdDTA==" saltValue="Fu0WeTBGhX6frebhmCMsrQ==" spinCount="100000" sheet="1" objects="1" scenarios="1" selectLockedCells="1"/>
  <mergeCells count="7">
    <mergeCell ref="C3:L3"/>
    <mergeCell ref="C4:L4"/>
    <mergeCell ref="O38:Q38"/>
    <mergeCell ref="B65:L65"/>
    <mergeCell ref="I46:L50"/>
    <mergeCell ref="I44:L44"/>
    <mergeCell ref="B5:L5"/>
  </mergeCells>
  <phoneticPr fontId="4" type="noConversion"/>
  <pageMargins left="0.81" right="0.2" top="0.36" bottom="0.42" header="0.18" footer="0.24"/>
  <pageSetup paperSize="9" scale="73" orientation="portrait" blackAndWhite="1" r:id="rId1"/>
  <headerFooter alignWithMargins="0">
    <oddFooter>&amp;L&amp;Z&amp;F</oddFooter>
  </headerFooter>
  <ignoredErrors>
    <ignoredError sqref="K27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5"/>
  <sheetViews>
    <sheetView workbookViewId="0">
      <selection activeCell="A6" sqref="A6"/>
    </sheetView>
  </sheetViews>
  <sheetFormatPr baseColWidth="10" defaultRowHeight="12.75" x14ac:dyDescent="0.2"/>
  <cols>
    <col min="2" max="2" width="51" bestFit="1" customWidth="1"/>
  </cols>
  <sheetData>
    <row r="1" spans="1:3" x14ac:dyDescent="0.2">
      <c r="A1" s="78" t="s">
        <v>76</v>
      </c>
      <c r="B1" s="78" t="s">
        <v>77</v>
      </c>
      <c r="C1" s="78" t="s">
        <v>78</v>
      </c>
    </row>
    <row r="2" spans="1:3" x14ac:dyDescent="0.2">
      <c r="A2" s="77">
        <v>41367</v>
      </c>
      <c r="B2" s="79" t="s">
        <v>79</v>
      </c>
      <c r="C2" s="79" t="s">
        <v>81</v>
      </c>
    </row>
    <row r="3" spans="1:3" x14ac:dyDescent="0.2">
      <c r="A3" s="77">
        <v>41367</v>
      </c>
      <c r="B3" s="79" t="s">
        <v>80</v>
      </c>
      <c r="C3" s="79" t="s">
        <v>81</v>
      </c>
    </row>
    <row r="4" spans="1:3" x14ac:dyDescent="0.2">
      <c r="A4" s="77">
        <v>42817</v>
      </c>
      <c r="B4" t="s">
        <v>86</v>
      </c>
      <c r="C4" s="83" t="s">
        <v>87</v>
      </c>
    </row>
    <row r="5" spans="1:3" x14ac:dyDescent="0.2">
      <c r="A5" s="77">
        <v>45198</v>
      </c>
      <c r="B5" s="83" t="s">
        <v>90</v>
      </c>
      <c r="C5" s="83" t="s">
        <v>91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Ab_2016</vt:lpstr>
      <vt:lpstr>Nachweis</vt:lpstr>
      <vt:lpstr>Ab_2016!Druckbereich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Ming_m</dc:creator>
  <cp:lastModifiedBy>Christian Annen</cp:lastModifiedBy>
  <cp:lastPrinted>2017-03-24T07:38:27Z</cp:lastPrinted>
  <dcterms:created xsi:type="dcterms:W3CDTF">2009-04-22T14:02:28Z</dcterms:created>
  <dcterms:modified xsi:type="dcterms:W3CDTF">2023-10-05T06:24:51Z</dcterms:modified>
</cp:coreProperties>
</file>