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ARE\KantPlanung\Richtplanung\10_Richtplanumsetzung\Arbeitshilfen\Bauzonendimensionierung\Tool\Anpassung_201910ff\"/>
    </mc:Choice>
  </mc:AlternateContent>
  <bookViews>
    <workbookView xWindow="0" yWindow="0" windowWidth="28740" windowHeight="17475" tabRatio="368"/>
  </bookViews>
  <sheets>
    <sheet name="Modell_gemischt" sheetId="49" r:id="rId1"/>
    <sheet name="Modell_laendlich" sheetId="53" r:id="rId2"/>
    <sheet name="Hinweis Blattschutz" sheetId="51" r:id="rId3"/>
  </sheets>
  <definedNames>
    <definedName name="Betrachtungszeitraum_Jahre" localSheetId="0">Modell_gemischt!$L$17</definedName>
    <definedName name="Betrachtungszeitraum_Jahre" localSheetId="1">Modell_laendlich!$L$17</definedName>
    <definedName name="_xlnm.Print_Area" localSheetId="2">'Hinweis Blattschutz'!$A:$A</definedName>
    <definedName name="_xlnm.Print_Area" localSheetId="0">Modell_gemischt!$A:$O</definedName>
    <definedName name="_xlnm.Print_Area" localSheetId="1">Modell_laendlich!$A:$O</definedName>
    <definedName name="Stand_Berechnung" localSheetId="0">Modell_gemischt!$L$16</definedName>
    <definedName name="Stand_Berechnung" localSheetId="1">Modell_laendlich!$L$16</definedName>
    <definedName name="Stand_Daten_STATENT" localSheetId="0">Modell_gemischt!$N$18</definedName>
    <definedName name="Stand_Daten_STATENT" localSheetId="1">Modell_laendlich!$N$18</definedName>
    <definedName name="Stand_Daten_STATPOP" localSheetId="0">Modell_gemischt!$L$18</definedName>
    <definedName name="Stand_Daten_STATPOP" localSheetId="1">Modell_laendlich!$L$18</definedName>
    <definedName name="Zeitpunkt_RP_Dichteziel" localSheetId="0">Modell_gemischt!$L$20</definedName>
    <definedName name="Zeitpunkt_RP_Dichteziel" localSheetId="1">Modell_laendlich!$L$20</definedName>
  </definedNames>
  <calcPr calcId="162913"/>
</workbook>
</file>

<file path=xl/calcChain.xml><?xml version="1.0" encoding="utf-8"?>
<calcChain xmlns="http://schemas.openxmlformats.org/spreadsheetml/2006/main">
  <c r="G43" i="53" l="1"/>
  <c r="F43" i="53"/>
  <c r="E43" i="53"/>
  <c r="D43" i="53"/>
  <c r="L48" i="49" l="1"/>
  <c r="K48" i="49"/>
  <c r="L40" i="53"/>
  <c r="K40" i="53"/>
  <c r="J40" i="53" l="1"/>
  <c r="J42" i="53"/>
  <c r="N48" i="49"/>
  <c r="J48" i="49"/>
  <c r="N42" i="53" l="1"/>
  <c r="N52" i="49" l="1"/>
  <c r="M42" i="53" l="1"/>
  <c r="N73" i="53" l="1"/>
  <c r="N17" i="49" l="1"/>
  <c r="B126" i="53" l="1"/>
  <c r="G108" i="53"/>
  <c r="E105" i="53"/>
  <c r="D105" i="53"/>
  <c r="G102" i="53"/>
  <c r="F102" i="53"/>
  <c r="E102" i="53"/>
  <c r="D101" i="53"/>
  <c r="G98" i="53"/>
  <c r="F98" i="53"/>
  <c r="E98" i="53"/>
  <c r="D97" i="53"/>
  <c r="G93" i="53"/>
  <c r="F93" i="53"/>
  <c r="E93" i="53"/>
  <c r="D92" i="53"/>
  <c r="G89" i="53"/>
  <c r="F89" i="53"/>
  <c r="E89" i="53"/>
  <c r="D88" i="53"/>
  <c r="G70" i="53"/>
  <c r="F70" i="53"/>
  <c r="E70" i="53"/>
  <c r="D69" i="53"/>
  <c r="G66" i="53"/>
  <c r="F66" i="53"/>
  <c r="E66" i="53"/>
  <c r="L65" i="53"/>
  <c r="N65" i="53" s="1"/>
  <c r="D65" i="53"/>
  <c r="G62" i="53"/>
  <c r="F62" i="53"/>
  <c r="E62" i="53"/>
  <c r="L61" i="53"/>
  <c r="N61" i="53" s="1"/>
  <c r="D61" i="53"/>
  <c r="D62" i="53" s="1"/>
  <c r="G58" i="53"/>
  <c r="F58" i="53"/>
  <c r="E58" i="53"/>
  <c r="L57" i="53"/>
  <c r="N57" i="53" s="1"/>
  <c r="D57" i="53"/>
  <c r="D41" i="53"/>
  <c r="L42" i="53"/>
  <c r="I73" i="53" s="1"/>
  <c r="G37" i="53"/>
  <c r="F37" i="53"/>
  <c r="E37" i="53"/>
  <c r="D33" i="53"/>
  <c r="F105" i="53" s="1"/>
  <c r="M32" i="53"/>
  <c r="G32" i="53"/>
  <c r="F32" i="53"/>
  <c r="E32" i="53"/>
  <c r="C32" i="53"/>
  <c r="D31" i="53"/>
  <c r="D37" i="53" s="1"/>
  <c r="I30" i="53"/>
  <c r="B30" i="53"/>
  <c r="G27" i="53"/>
  <c r="G46" i="53" s="1"/>
  <c r="F27" i="53"/>
  <c r="F46" i="53" s="1"/>
  <c r="E27" i="53"/>
  <c r="E77" i="53" s="1"/>
  <c r="M24" i="53"/>
  <c r="N24" i="53" s="1"/>
  <c r="G24" i="53"/>
  <c r="F24" i="53"/>
  <c r="E24" i="53"/>
  <c r="N23" i="53"/>
  <c r="D23" i="53"/>
  <c r="G20" i="53"/>
  <c r="F20" i="53"/>
  <c r="E20" i="53"/>
  <c r="D19" i="53"/>
  <c r="D20" i="53" s="1"/>
  <c r="F106" i="53" s="1"/>
  <c r="N17" i="53"/>
  <c r="E38" i="53" l="1"/>
  <c r="G38" i="53"/>
  <c r="F38" i="53"/>
  <c r="D66" i="53"/>
  <c r="D24" i="53"/>
  <c r="D32" i="53"/>
  <c r="D38" i="53" s="1"/>
  <c r="D89" i="53"/>
  <c r="D106" i="53" s="1"/>
  <c r="D108" i="53" s="1"/>
  <c r="D93" i="53"/>
  <c r="D107" i="53" s="1"/>
  <c r="D98" i="53"/>
  <c r="E106" i="53" s="1"/>
  <c r="E108" i="53" s="1"/>
  <c r="L66" i="53"/>
  <c r="N31" i="53"/>
  <c r="L58" i="53"/>
  <c r="L62" i="53"/>
  <c r="N66" i="53"/>
  <c r="F73" i="53"/>
  <c r="N58" i="53"/>
  <c r="D58" i="53"/>
  <c r="N62" i="53"/>
  <c r="D70" i="53"/>
  <c r="F77" i="53"/>
  <c r="F78" i="53" s="1"/>
  <c r="D102" i="53"/>
  <c r="E107" i="53" s="1"/>
  <c r="F47" i="53"/>
  <c r="E46" i="53"/>
  <c r="F28" i="53"/>
  <c r="G73" i="53"/>
  <c r="G74" i="53" s="1"/>
  <c r="G77" i="53"/>
  <c r="G78" i="53" s="1"/>
  <c r="E28" i="53"/>
  <c r="G28" i="53"/>
  <c r="D27" i="53"/>
  <c r="I23" i="53" s="1"/>
  <c r="E73" i="53"/>
  <c r="F107" i="53" l="1"/>
  <c r="F108" i="53" s="1"/>
  <c r="G47" i="53"/>
  <c r="D77" i="53"/>
  <c r="D78" i="53" s="1"/>
  <c r="N32" i="53"/>
  <c r="D73" i="53"/>
  <c r="F74" i="53"/>
  <c r="D28" i="53"/>
  <c r="I24" i="53" s="1"/>
  <c r="E74" i="53"/>
  <c r="N46" i="53"/>
  <c r="D46" i="53"/>
  <c r="E47" i="53"/>
  <c r="E78" i="53"/>
  <c r="N77" i="53" l="1"/>
  <c r="N33" i="53"/>
  <c r="D47" i="53"/>
  <c r="D48" i="53" s="1"/>
  <c r="N47" i="53"/>
  <c r="N48" i="53" s="1"/>
  <c r="D74" i="53"/>
  <c r="D51" i="53" l="1"/>
  <c r="N51" i="53"/>
  <c r="N49" i="53"/>
  <c r="N74" i="53"/>
  <c r="N78" i="53"/>
  <c r="N79" i="53" l="1"/>
  <c r="N81" i="53"/>
  <c r="M38" i="49" l="1"/>
  <c r="D39" i="49"/>
  <c r="B34" i="49"/>
  <c r="B158" i="49" l="1"/>
  <c r="D49" i="49"/>
  <c r="L52" i="49"/>
  <c r="I95" i="49" s="1"/>
  <c r="L50" i="49"/>
  <c r="L51" i="49"/>
  <c r="J51" i="49"/>
  <c r="J52" i="49"/>
  <c r="J50" i="49"/>
  <c r="I34" i="49"/>
  <c r="E43" i="49" l="1"/>
  <c r="F43" i="49"/>
  <c r="G43" i="49"/>
  <c r="I93" i="49" l="1"/>
  <c r="I94" i="49" l="1"/>
  <c r="D112" i="49"/>
  <c r="D113" i="49"/>
  <c r="D114" i="49"/>
  <c r="E115" i="49"/>
  <c r="F115" i="49"/>
  <c r="G115" i="49"/>
  <c r="D118" i="49"/>
  <c r="D119" i="49"/>
  <c r="D120" i="49"/>
  <c r="E121" i="49"/>
  <c r="F121" i="49"/>
  <c r="G121" i="49"/>
  <c r="E31" i="49"/>
  <c r="E58" i="49" s="1"/>
  <c r="F31" i="49"/>
  <c r="G31" i="49"/>
  <c r="D37" i="49"/>
  <c r="D19" i="49"/>
  <c r="L71" i="49"/>
  <c r="N71" i="49" s="1"/>
  <c r="L77" i="49"/>
  <c r="N77" i="49" s="1"/>
  <c r="L83" i="49"/>
  <c r="N83" i="49" s="1"/>
  <c r="E137" i="49"/>
  <c r="D137" i="49"/>
  <c r="L82" i="49"/>
  <c r="N82" i="49" s="1"/>
  <c r="L81" i="49"/>
  <c r="N81" i="49" s="1"/>
  <c r="L76" i="49"/>
  <c r="N76" i="49" s="1"/>
  <c r="L75" i="49"/>
  <c r="N75" i="49" s="1"/>
  <c r="L70" i="49"/>
  <c r="N70" i="49" s="1"/>
  <c r="L69" i="49"/>
  <c r="N69" i="49" s="1"/>
  <c r="G140" i="49"/>
  <c r="F137" i="49"/>
  <c r="G134" i="49"/>
  <c r="F134" i="49"/>
  <c r="E134" i="49"/>
  <c r="D133" i="49"/>
  <c r="D132" i="49"/>
  <c r="D131" i="49"/>
  <c r="G128" i="49"/>
  <c r="F128" i="49"/>
  <c r="E128" i="49"/>
  <c r="D127" i="49"/>
  <c r="D126" i="49"/>
  <c r="D125" i="49"/>
  <c r="G90" i="49"/>
  <c r="F90" i="49"/>
  <c r="E90" i="49"/>
  <c r="D89" i="49"/>
  <c r="D88" i="49"/>
  <c r="D87" i="49"/>
  <c r="G84" i="49"/>
  <c r="F84" i="49"/>
  <c r="E84" i="49"/>
  <c r="D83" i="49"/>
  <c r="D82" i="49"/>
  <c r="D81" i="49"/>
  <c r="G78" i="49"/>
  <c r="F78" i="49"/>
  <c r="E78" i="49"/>
  <c r="D77" i="49"/>
  <c r="D76" i="49"/>
  <c r="D75" i="49"/>
  <c r="G72" i="49"/>
  <c r="F72" i="49"/>
  <c r="E72" i="49"/>
  <c r="D71" i="49"/>
  <c r="D70" i="49"/>
  <c r="D69" i="49"/>
  <c r="G45" i="49"/>
  <c r="F45" i="49"/>
  <c r="E45" i="49"/>
  <c r="G44" i="49"/>
  <c r="F44" i="49"/>
  <c r="E44" i="49"/>
  <c r="G38" i="49"/>
  <c r="F38" i="49"/>
  <c r="E38" i="49"/>
  <c r="C38" i="49"/>
  <c r="D36" i="49"/>
  <c r="N36" i="49" s="1"/>
  <c r="D35" i="49"/>
  <c r="N35" i="49" s="1"/>
  <c r="G30" i="49"/>
  <c r="F30" i="49"/>
  <c r="F57" i="49" s="1"/>
  <c r="E30" i="49"/>
  <c r="G29" i="49"/>
  <c r="F29" i="49"/>
  <c r="F56" i="49" s="1"/>
  <c r="E29" i="49"/>
  <c r="M26" i="49"/>
  <c r="N26" i="49" s="1"/>
  <c r="G26" i="49"/>
  <c r="F26" i="49"/>
  <c r="E26" i="49"/>
  <c r="N25" i="49"/>
  <c r="D25" i="49"/>
  <c r="D24" i="49"/>
  <c r="N23" i="49"/>
  <c r="D23" i="49"/>
  <c r="G20" i="49"/>
  <c r="F20" i="49"/>
  <c r="E20" i="49"/>
  <c r="D18" i="49"/>
  <c r="D17" i="49"/>
  <c r="N24" i="49"/>
  <c r="D45" i="49" l="1"/>
  <c r="N37" i="49"/>
  <c r="M52" i="49"/>
  <c r="G95" i="49"/>
  <c r="G58" i="49"/>
  <c r="G93" i="49"/>
  <c r="G56" i="49"/>
  <c r="F101" i="49"/>
  <c r="F58" i="49"/>
  <c r="G94" i="49"/>
  <c r="G57" i="49"/>
  <c r="E100" i="49"/>
  <c r="E57" i="49"/>
  <c r="E99" i="49"/>
  <c r="E56" i="49"/>
  <c r="F46" i="49"/>
  <c r="G46" i="49"/>
  <c r="D43" i="49"/>
  <c r="M50" i="49" s="1"/>
  <c r="E46" i="49"/>
  <c r="D128" i="49"/>
  <c r="E138" i="49" s="1"/>
  <c r="E140" i="49" s="1"/>
  <c r="D115" i="49"/>
  <c r="D138" i="49" s="1"/>
  <c r="D140" i="49" s="1"/>
  <c r="E93" i="49"/>
  <c r="D78" i="49"/>
  <c r="D84" i="49"/>
  <c r="D90" i="49"/>
  <c r="D134" i="49"/>
  <c r="E139" i="49" s="1"/>
  <c r="D121" i="49"/>
  <c r="D139" i="49" s="1"/>
  <c r="D26" i="49"/>
  <c r="D38" i="49"/>
  <c r="D44" i="49"/>
  <c r="M51" i="49" s="1"/>
  <c r="G99" i="49"/>
  <c r="D20" i="49"/>
  <c r="F138" i="49" s="1"/>
  <c r="E94" i="49"/>
  <c r="D72" i="49"/>
  <c r="F93" i="49"/>
  <c r="D30" i="49"/>
  <c r="F99" i="49"/>
  <c r="G32" i="49"/>
  <c r="N84" i="49"/>
  <c r="D29" i="49"/>
  <c r="L72" i="49"/>
  <c r="N78" i="49"/>
  <c r="E32" i="49"/>
  <c r="F100" i="49"/>
  <c r="F32" i="49"/>
  <c r="D31" i="49"/>
  <c r="D58" i="49" s="1"/>
  <c r="F94" i="49"/>
  <c r="G100" i="49"/>
  <c r="E101" i="49"/>
  <c r="F95" i="49"/>
  <c r="G101" i="49"/>
  <c r="E95" i="49"/>
  <c r="N72" i="49"/>
  <c r="L84" i="49"/>
  <c r="L78" i="49"/>
  <c r="G96" i="49" l="1"/>
  <c r="E102" i="49"/>
  <c r="N56" i="49"/>
  <c r="D56" i="49"/>
  <c r="N57" i="49"/>
  <c r="D57" i="49"/>
  <c r="N51" i="49"/>
  <c r="N50" i="49"/>
  <c r="I25" i="49"/>
  <c r="D46" i="49"/>
  <c r="I23" i="49"/>
  <c r="D93" i="49"/>
  <c r="N93" i="49" s="1"/>
  <c r="N99" i="49" s="1"/>
  <c r="I24" i="49"/>
  <c r="D99" i="49"/>
  <c r="F139" i="49"/>
  <c r="F140" i="49" s="1"/>
  <c r="N38" i="49"/>
  <c r="N39" i="49" s="1"/>
  <c r="G59" i="49"/>
  <c r="G102" i="49"/>
  <c r="E59" i="49"/>
  <c r="E96" i="49"/>
  <c r="D94" i="49"/>
  <c r="N94" i="49" s="1"/>
  <c r="N100" i="49" s="1"/>
  <c r="D95" i="49"/>
  <c r="N58" i="49"/>
  <c r="F102" i="49"/>
  <c r="D101" i="49"/>
  <c r="F59" i="49"/>
  <c r="D100" i="49"/>
  <c r="F96" i="49"/>
  <c r="D32" i="49"/>
  <c r="I26" i="49" s="1"/>
  <c r="N95" i="49" l="1"/>
  <c r="N101" i="49" s="1"/>
  <c r="N102" i="49" s="1"/>
  <c r="D59" i="49"/>
  <c r="D96" i="49"/>
  <c r="N59" i="49"/>
  <c r="D102" i="49"/>
  <c r="N96" i="49" l="1"/>
  <c r="N60" i="49"/>
  <c r="N61" i="49" s="1"/>
  <c r="N63" i="49"/>
  <c r="D60" i="49"/>
  <c r="D63" i="49"/>
  <c r="N103" i="49"/>
  <c r="N105" i="49"/>
</calcChain>
</file>

<file path=xl/sharedStrings.xml><?xml version="1.0" encoding="utf-8"?>
<sst xmlns="http://schemas.openxmlformats.org/spreadsheetml/2006/main" count="568" uniqueCount="135">
  <si>
    <t>urban</t>
  </si>
  <si>
    <t>ländlich</t>
  </si>
  <si>
    <t>periurban</t>
  </si>
  <si>
    <t>A</t>
  </si>
  <si>
    <t>M</t>
  </si>
  <si>
    <t>Amt für Raumentwicklung Kanton Schwyz</t>
  </si>
  <si>
    <t>W</t>
  </si>
  <si>
    <t>Z</t>
  </si>
  <si>
    <t>Gesamt</t>
  </si>
  <si>
    <t>WMZ</t>
  </si>
  <si>
    <t>Kapazität für zusätzliche E+B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</si>
  <si>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</si>
  <si>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</si>
  <si>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</si>
  <si>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</si>
  <si>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</si>
  <si>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</si>
  <si>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</si>
  <si>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</si>
  <si>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</si>
  <si>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</si>
  <si>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</si>
  <si>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</si>
  <si>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Revidierter Zonenplan</t>
  </si>
  <si>
    <t>B-3.2 c)</t>
  </si>
  <si>
    <t>Anteil %</t>
  </si>
  <si>
    <t>E+B</t>
  </si>
  <si>
    <t>B</t>
  </si>
  <si>
    <t>Anhang</t>
  </si>
  <si>
    <t>Einzonungen in WMZ (ha)</t>
  </si>
  <si>
    <t>Dichte bebaute Zonen (E+B/ha)</t>
  </si>
  <si>
    <t>Zusatzangaben</t>
  </si>
  <si>
    <t>Hortung (ha)</t>
  </si>
  <si>
    <t>% p.a.</t>
  </si>
  <si>
    <t>Anrechnung</t>
  </si>
  <si>
    <t>Dichte halten</t>
  </si>
  <si>
    <t>B-3.1 c)</t>
  </si>
  <si>
    <t>A7</t>
  </si>
  <si>
    <t>B11</t>
  </si>
  <si>
    <t>Beschluss  
Richtplan</t>
  </si>
  <si>
    <t>B-3.2 e)</t>
  </si>
  <si>
    <t>B-3.2 d)</t>
  </si>
  <si>
    <t>Kommunale Bauzonendimensionierung</t>
  </si>
  <si>
    <t>Flächen WMZ-Zonen (ha)</t>
  </si>
  <si>
    <t>Auslastung Bauzone (%)</t>
  </si>
  <si>
    <t>Einzugebende Werte</t>
  </si>
  <si>
    <t>C</t>
  </si>
  <si>
    <t>C1</t>
  </si>
  <si>
    <t>Hinweis zu den Zonenflächen:</t>
  </si>
  <si>
    <t>B-4.1 a)</t>
  </si>
  <si>
    <t>Bauzonenflächen ohne Verkehrsflächen für Basis- und Groberschliessung eingeben</t>
  </si>
  <si>
    <t>E+B Gesamt</t>
  </si>
  <si>
    <t>Stand der vorliegenden Berechnung</t>
  </si>
  <si>
    <t>Gesamtkapazität</t>
  </si>
  <si>
    <t>Kapazität ohne Dichtepfad (E+B)</t>
  </si>
  <si>
    <t>Kapazität mit Dichtepfad (E+B)</t>
  </si>
  <si>
    <t>B-3.2 h)</t>
  </si>
  <si>
    <t>B-3.1 b)+e)</t>
  </si>
  <si>
    <t>Bisherige Entwicklung</t>
  </si>
  <si>
    <t>Bebaute WMZ-Zonen (ha)</t>
  </si>
  <si>
    <t>E+B in WMZ-Zonen (E+B)</t>
  </si>
  <si>
    <r>
      <t xml:space="preserve">Umzonungen </t>
    </r>
    <r>
      <rPr>
        <b/>
        <u/>
        <sz val="7"/>
        <color theme="1"/>
        <rFont val="TradeGothic"/>
        <family val="2"/>
      </rPr>
      <t>neu in</t>
    </r>
    <r>
      <rPr>
        <b/>
        <sz val="7"/>
        <color theme="1"/>
        <rFont val="TradeGothic"/>
        <family val="2"/>
      </rPr>
      <t xml:space="preserve"> WMZ (ha)</t>
    </r>
  </si>
  <si>
    <r>
      <t xml:space="preserve">Auszonungen </t>
    </r>
    <r>
      <rPr>
        <b/>
        <u/>
        <sz val="7"/>
        <color theme="1"/>
        <rFont val="TradeGothic"/>
        <family val="2"/>
      </rPr>
      <t>aus</t>
    </r>
    <r>
      <rPr>
        <b/>
        <sz val="7"/>
        <color theme="1"/>
        <rFont val="TradeGothic"/>
        <family val="2"/>
      </rPr>
      <t xml:space="preserve"> WMZ (ha)</t>
    </r>
  </si>
  <si>
    <t>Gesamt für Jahr:</t>
  </si>
  <si>
    <t xml:space="preserve"> % von WMZ</t>
  </si>
  <si>
    <t>Werte aus alten Mengengerüsten des ARE entnehmen</t>
  </si>
  <si>
    <t>Kapazitäten E+B (Einwohner + Beschäftigte)</t>
  </si>
  <si>
    <t>nicht 
verortete E+B</t>
  </si>
  <si>
    <r>
      <t xml:space="preserve">Wichtige Aufzonungen </t>
    </r>
    <r>
      <rPr>
        <b/>
        <u/>
        <sz val="7"/>
        <color theme="1"/>
        <rFont val="TradeGothic"/>
        <family val="2"/>
      </rPr>
      <t>innerhalb</t>
    </r>
    <r>
      <rPr>
        <b/>
        <sz val="7"/>
        <color theme="1"/>
        <rFont val="TradeGothic"/>
        <family val="2"/>
      </rPr>
      <t xml:space="preserve"> WMZ (ha)</t>
    </r>
  </si>
  <si>
    <t>Restliche Bauzonen WMZ (ha), für Dichtepfad</t>
  </si>
  <si>
    <t>Potenzialbedarf für zusätzliche E+B</t>
  </si>
  <si>
    <t>Wachstum E+B</t>
  </si>
  <si>
    <r>
      <t xml:space="preserve">Auslastung </t>
    </r>
    <r>
      <rPr>
        <b/>
        <u/>
        <sz val="7"/>
        <rFont val="TradeGothic"/>
        <family val="2"/>
      </rPr>
      <t>ohne</t>
    </r>
    <r>
      <rPr>
        <b/>
        <sz val="7"/>
        <rFont val="TradeGothic"/>
        <family val="2"/>
      </rPr>
      <t xml:space="preserve"> Dichtepfad</t>
    </r>
  </si>
  <si>
    <r>
      <t xml:space="preserve">Auslastung </t>
    </r>
    <r>
      <rPr>
        <b/>
        <u/>
        <sz val="7"/>
        <color theme="1"/>
        <rFont val="TradeGothic"/>
        <family val="2"/>
      </rPr>
      <t>mit</t>
    </r>
    <r>
      <rPr>
        <b/>
        <sz val="7"/>
        <color theme="1"/>
        <rFont val="TradeGothic"/>
        <family val="2"/>
      </rPr>
      <t xml:space="preserve"> Dichtepfad</t>
    </r>
  </si>
  <si>
    <t>Werte für aktuellen Stand werden aus obigen Eingaben berechnet.</t>
  </si>
  <si>
    <t>[…]</t>
  </si>
  <si>
    <t>Dichte E+B/ha</t>
  </si>
  <si>
    <t>Variable, zu definierende Werte</t>
  </si>
  <si>
    <t>Werte gemäss kantonalem Richtplan</t>
  </si>
  <si>
    <r>
      <t xml:space="preserve">(Feinerschliessungsflächen werden </t>
    </r>
    <r>
      <rPr>
        <u/>
        <sz val="7"/>
        <rFont val="TradeGothic"/>
        <family val="2"/>
      </rPr>
      <t>nicht</t>
    </r>
    <r>
      <rPr>
        <sz val="7"/>
        <rFont val="TradeGothic"/>
        <family val="2"/>
      </rPr>
      <t xml:space="preserve"> abgezogen)</t>
    </r>
  </si>
  <si>
    <t>Kapazität:</t>
  </si>
  <si>
    <t>Stand: [Vorbesprechung / Vorprüfung / Auflage …]</t>
  </si>
  <si>
    <t>A21</t>
  </si>
  <si>
    <t>A41</t>
  </si>
  <si>
    <t>A51</t>
  </si>
  <si>
    <t>A61</t>
  </si>
  <si>
    <t>A71</t>
  </si>
  <si>
    <t>B21</t>
  </si>
  <si>
    <t>B31</t>
  </si>
  <si>
    <t>B51</t>
  </si>
  <si>
    <t>B71</t>
  </si>
  <si>
    <t>Bauzonen WMZ gesamt (ha)</t>
  </si>
  <si>
    <t>Bauzonen WMZ gesamt revidiert (ha)</t>
  </si>
  <si>
    <t>Bisherige Dichteentwicklung</t>
  </si>
  <si>
    <t>Einwohner E / Beschäftigte B / Dichte E+B/ha</t>
  </si>
  <si>
    <t>E+B/ha (mögliche Gesamtdichte nach Auf- oder Umzonung)</t>
  </si>
  <si>
    <t>Zonenflächen immer als positive Werte eingeben (auch Auszonungen)</t>
  </si>
  <si>
    <t>Gesamtkapazität (E+B) mit Dichtepfad</t>
  </si>
  <si>
    <t>B61</t>
  </si>
  <si>
    <t>Bebaute WMZ-Zonen (ha), Stand:</t>
  </si>
  <si>
    <t>E+B in bebauten Zonen, Stand:</t>
  </si>
  <si>
    <t>Modell "Ländlicher Raumtyp"</t>
  </si>
  <si>
    <t>Modell "Gemischte Raumtypen"</t>
  </si>
  <si>
    <t>Die Blattsperrung kann aber wie folgt ohne Passwort aufgehoben werden:</t>
  </si>
  <si>
    <t>Hinweise zum Blattschutz</t>
  </si>
  <si>
    <t>Menu "Überprüfen" &gt; "Blattschutz aufheben"</t>
  </si>
  <si>
    <t>[Gemeinde]</t>
  </si>
  <si>
    <t>[Version vom: …]</t>
  </si>
  <si>
    <t xml:space="preserve">Die vorliegenden Tabellenblätter der beiden Berechnungsmodelle sind gesperrt, um versehentliche Löschungen von Formeln oder Inhalten zu verhindern. </t>
  </si>
  <si>
    <t>Bereits erfüllt</t>
  </si>
  <si>
    <t>Ausgangslage (rechtskräftiger Zonenplan)</t>
  </si>
  <si>
    <t>Stand</t>
  </si>
  <si>
    <t xml:space="preserve">Dichtepfad </t>
  </si>
  <si>
    <t xml:space="preserve"> </t>
  </si>
  <si>
    <r>
      <t>Dichte gem. Dichtepfad A5</t>
    </r>
    <r>
      <rPr>
        <b/>
        <sz val="7"/>
        <color rgb="FF7030A0"/>
        <rFont val="TradeGothic"/>
        <family val="2"/>
      </rPr>
      <t>3</t>
    </r>
    <r>
      <rPr>
        <b/>
        <sz val="7"/>
        <color theme="1"/>
        <rFont val="TradeGothic"/>
        <family val="2"/>
      </rPr>
      <t xml:space="preserve"> (E+B/ha)</t>
    </r>
  </si>
  <si>
    <t>Unbebaute WMZ-Zonen (ha),  Stand</t>
  </si>
  <si>
    <t>Bebaute WMZ-Zonen (ha),       Stand</t>
  </si>
  <si>
    <t>aktuelle Dichten</t>
  </si>
  <si>
    <t>Betrachtungszeitraum</t>
  </si>
  <si>
    <t>Jahre</t>
  </si>
  <si>
    <t>Zieljahr</t>
  </si>
  <si>
    <t>Basisdichten für Dichtepfad (E+B/ha)</t>
  </si>
  <si>
    <t>A52</t>
  </si>
  <si>
    <t>STATPOP</t>
  </si>
  <si>
    <t>STATENT</t>
  </si>
  <si>
    <t>2016 prov.</t>
  </si>
  <si>
    <t>Stand der Daten:</t>
  </si>
  <si>
    <t>A0</t>
  </si>
  <si>
    <t>2017</t>
  </si>
  <si>
    <t>(Dichte halten)</t>
  </si>
  <si>
    <t>Aktuelle Dichte</t>
  </si>
  <si>
    <t>Dichteent-wicklung</t>
  </si>
  <si>
    <t>2016 prov</t>
  </si>
  <si>
    <t>Zeitpunkt für Dichteziel gemäss RP</t>
  </si>
  <si>
    <t>Stand Modell: 28.01.2020/VE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</si>
</sst>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_ ;_ * \-#,##0.0_ ;_ * &quot;-&quot;??_ ;_ @_ "/>
    <numFmt numFmtId="167" formatCode="0_ ;\-0\ "/>
    <numFmt numFmtId="168" formatCode="#,##0.00_ ;\-#,##0.00\ "/>
    <numFmt numFmtId="169" formatCode="_ * #,##0.0_ ;_ * \-#,##0.0_ ;_ * &quot;-&quot;?_ ;_ @_ 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7"/>
      <name val="TradeGothic"/>
      <family val="2"/>
    </font>
    <font>
      <sz val="7"/>
      <color theme="1"/>
      <name val="TradeGothic"/>
      <family val="2"/>
    </font>
    <font>
      <b/>
      <sz val="7"/>
      <color theme="1"/>
      <name val="TradeGothic"/>
      <family val="2"/>
    </font>
    <font>
      <b/>
      <sz val="7"/>
      <name val="TradeGothic"/>
      <family val="2"/>
    </font>
    <font>
      <b/>
      <sz val="7"/>
      <color rgb="FF008000"/>
      <name val="TradeGothic"/>
      <family val="2"/>
    </font>
    <font>
      <sz val="7"/>
      <color rgb="FF0070C0"/>
      <name val="TradeGothic"/>
      <family val="2"/>
    </font>
    <font>
      <sz val="7"/>
      <color rgb="FF00B050"/>
      <name val="TradeGothic"/>
      <family val="2"/>
    </font>
    <font>
      <sz val="7"/>
      <color rgb="FFFF0000"/>
      <name val="TradeGothic"/>
      <family val="2"/>
    </font>
    <font>
      <b/>
      <sz val="7"/>
      <color rgb="FF00B050"/>
      <name val="TradeGothic"/>
      <family val="2"/>
    </font>
    <font>
      <b/>
      <u/>
      <sz val="7"/>
      <color theme="1"/>
      <name val="TradeGothic"/>
      <family val="2"/>
    </font>
    <font>
      <b/>
      <sz val="7"/>
      <color rgb="FFFF0000"/>
      <name val="TradeGothic"/>
      <family val="2"/>
    </font>
    <font>
      <sz val="10"/>
      <name val="TradeGothic"/>
      <family val="2"/>
    </font>
    <font>
      <sz val="10"/>
      <color theme="1"/>
      <name val="TradeGothic"/>
      <family val="2"/>
    </font>
    <font>
      <b/>
      <sz val="10"/>
      <color theme="1"/>
      <name val="TradeGothic"/>
      <family val="2"/>
    </font>
    <font>
      <b/>
      <sz val="10"/>
      <name val="TradeGothic"/>
      <family val="2"/>
    </font>
    <font>
      <b/>
      <sz val="10"/>
      <color rgb="FF008000"/>
      <name val="TradeGothic"/>
      <family val="2"/>
    </font>
    <font>
      <b/>
      <sz val="7"/>
      <color rgb="FF0070C0"/>
      <name val="TradeGothic"/>
      <family val="2"/>
    </font>
    <font>
      <b/>
      <u/>
      <sz val="7"/>
      <name val="TradeGothic"/>
      <family val="2"/>
    </font>
    <font>
      <u/>
      <sz val="7"/>
      <name val="TradeGothic"/>
      <family val="2"/>
    </font>
    <font>
      <sz val="8"/>
      <name val="Arial"/>
      <family val="2"/>
    </font>
    <font>
      <sz val="10"/>
      <color rgb="FFFF0000"/>
      <name val="TradeGothic"/>
      <family val="2"/>
    </font>
    <font>
      <sz val="8"/>
      <color theme="1"/>
      <name val="TradeGothic"/>
      <family val="2"/>
    </font>
    <font>
      <b/>
      <sz val="10"/>
      <color rgb="FF7030A0"/>
      <name val="TradeGothic"/>
      <family val="2"/>
    </font>
    <font>
      <sz val="10"/>
      <color rgb="FF7030A0"/>
      <name val="TradeGothic"/>
      <family val="2"/>
    </font>
    <font>
      <sz val="7"/>
      <color rgb="FF7030A0"/>
      <name val="TradeGothic"/>
      <family val="2"/>
    </font>
    <font>
      <b/>
      <sz val="7"/>
      <color rgb="FF7030A0"/>
      <name val="TradeGothic"/>
      <family val="2"/>
    </font>
    <font>
      <i/>
      <sz val="7"/>
      <color rgb="FF7030A0"/>
      <name val="TradeGothic"/>
      <family val="2"/>
    </font>
    <font>
      <sz val="6"/>
      <color theme="1"/>
      <name val="TradeGothic"/>
      <family val="2"/>
    </font>
    <font>
      <b/>
      <sz val="6"/>
      <name val="TradeGothic"/>
      <family val="2"/>
    </font>
    <font>
      <sz val="6"/>
      <name val="TradeGothic"/>
      <family val="2"/>
    </font>
    <font>
      <b/>
      <sz val="6"/>
      <color theme="1"/>
      <name val="TradeGothic"/>
      <family val="2"/>
    </font>
    <font>
      <b/>
      <i/>
      <sz val="7"/>
      <color rgb="FF7030A0"/>
      <name val="TradeGothic"/>
      <family val="2"/>
    </font>
    <font>
      <b/>
      <sz val="7"/>
      <color rgb="FF99FF99"/>
      <name val="TradeGothic"/>
      <family val="2"/>
    </font>
    <font>
      <sz val="5"/>
      <name val="Trade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368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7" fillId="4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9" fillId="39" borderId="0" xfId="0" applyFont="1" applyFill="1" applyAlignment="1">
      <alignment horizontal="center" vertical="center"/>
    </xf>
    <xf numFmtId="0" fontId="29" fillId="39" borderId="0" xfId="0" applyFont="1" applyFill="1" applyAlignment="1">
      <alignment vertical="center"/>
    </xf>
    <xf numFmtId="0" fontId="29" fillId="39" borderId="0" xfId="0" applyFont="1" applyFill="1" applyAlignment="1">
      <alignment horizontal="right" vertical="center"/>
    </xf>
    <xf numFmtId="0" fontId="29" fillId="39" borderId="0" xfId="0" applyFont="1" applyFill="1" applyAlignment="1">
      <alignment horizontal="left" vertical="center"/>
    </xf>
    <xf numFmtId="0" fontId="26" fillId="39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9" fillId="33" borderId="0" xfId="0" applyFont="1" applyFill="1" applyAlignment="1">
      <alignment vertical="center"/>
    </xf>
    <xf numFmtId="166" fontId="28" fillId="33" borderId="0" xfId="1047" applyNumberFormat="1" applyFont="1" applyFill="1" applyAlignment="1">
      <alignment horizontal="right" vertical="center"/>
    </xf>
    <xf numFmtId="0" fontId="26" fillId="33" borderId="0" xfId="0" applyFont="1" applyFill="1" applyAlignment="1">
      <alignment vertical="center"/>
    </xf>
    <xf numFmtId="166" fontId="32" fillId="33" borderId="0" xfId="1047" applyNumberFormat="1" applyFont="1" applyFill="1" applyBorder="1" applyAlignment="1">
      <alignment horizontal="right" vertical="center"/>
    </xf>
    <xf numFmtId="166" fontId="28" fillId="0" borderId="0" xfId="1047" applyNumberFormat="1" applyFont="1" applyAlignment="1">
      <alignment horizontal="right" vertical="center"/>
    </xf>
    <xf numFmtId="166" fontId="29" fillId="33" borderId="0" xfId="1047" applyNumberFormat="1" applyFont="1" applyFill="1" applyAlignment="1">
      <alignment horizontal="center" vertical="center"/>
    </xf>
    <xf numFmtId="166" fontId="29" fillId="33" borderId="0" xfId="1047" applyNumberFormat="1" applyFont="1" applyFill="1" applyAlignment="1">
      <alignment horizontal="right" vertical="center"/>
    </xf>
    <xf numFmtId="165" fontId="26" fillId="33" borderId="0" xfId="726" applyNumberFormat="1" applyFont="1" applyFill="1" applyAlignment="1">
      <alignment horizontal="center" vertical="center"/>
    </xf>
    <xf numFmtId="165" fontId="29" fillId="33" borderId="0" xfId="726" applyNumberFormat="1" applyFont="1" applyFill="1" applyAlignment="1">
      <alignment horizontal="center" vertical="center"/>
    </xf>
    <xf numFmtId="166" fontId="26" fillId="33" borderId="0" xfId="1047" applyNumberFormat="1" applyFont="1" applyFill="1" applyAlignment="1">
      <alignment horizontal="right" vertical="center"/>
    </xf>
    <xf numFmtId="0" fontId="29" fillId="34" borderId="0" xfId="0" applyFont="1" applyFill="1" applyAlignment="1">
      <alignment vertical="center"/>
    </xf>
    <xf numFmtId="0" fontId="28" fillId="34" borderId="0" xfId="0" applyFont="1" applyFill="1" applyAlignment="1">
      <alignment horizontal="right" vertical="center"/>
    </xf>
    <xf numFmtId="0" fontId="29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right" vertical="center"/>
    </xf>
    <xf numFmtId="0" fontId="26" fillId="34" borderId="0" xfId="0" applyFont="1" applyFill="1" applyAlignment="1">
      <alignment vertical="center"/>
    </xf>
    <xf numFmtId="164" fontId="27" fillId="34" borderId="0" xfId="1047" applyNumberFormat="1" applyFont="1" applyFill="1" applyAlignment="1">
      <alignment horizontal="right" vertical="center"/>
    </xf>
    <xf numFmtId="0" fontId="26" fillId="34" borderId="0" xfId="0" applyFont="1" applyFill="1" applyBorder="1" applyAlignment="1">
      <alignment vertical="center"/>
    </xf>
    <xf numFmtId="164" fontId="27" fillId="34" borderId="0" xfId="1047" applyNumberFormat="1" applyFont="1" applyFill="1" applyBorder="1" applyAlignment="1">
      <alignment horizontal="right" vertical="center"/>
    </xf>
    <xf numFmtId="164" fontId="32" fillId="34" borderId="0" xfId="1047" applyNumberFormat="1" applyFont="1" applyFill="1" applyBorder="1" applyAlignment="1">
      <alignment horizontal="right" vertical="center"/>
    </xf>
    <xf numFmtId="164" fontId="28" fillId="34" borderId="0" xfId="1047" applyNumberFormat="1" applyFont="1" applyFill="1" applyAlignment="1">
      <alignment horizontal="right" vertical="center"/>
    </xf>
    <xf numFmtId="167" fontId="28" fillId="34" borderId="0" xfId="1047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9" fillId="35" borderId="0" xfId="0" applyFont="1" applyFill="1" applyAlignment="1">
      <alignment vertical="center"/>
    </xf>
    <xf numFmtId="166" fontId="28" fillId="35" borderId="0" xfId="1047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6" fillId="35" borderId="0" xfId="0" applyFont="1" applyFill="1" applyAlignment="1">
      <alignment vertical="center"/>
    </xf>
    <xf numFmtId="166" fontId="26" fillId="35" borderId="0" xfId="1047" applyNumberFormat="1" applyFont="1" applyFill="1" applyAlignment="1">
      <alignment horizontal="right" vertical="center"/>
    </xf>
    <xf numFmtId="166" fontId="29" fillId="35" borderId="0" xfId="1047" applyNumberFormat="1" applyFont="1" applyFill="1" applyAlignment="1">
      <alignment horizontal="right" vertical="center"/>
    </xf>
    <xf numFmtId="0" fontId="29" fillId="37" borderId="0" xfId="0" applyFont="1" applyFill="1" applyAlignment="1">
      <alignment vertical="center"/>
    </xf>
    <xf numFmtId="0" fontId="28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vertical="center"/>
    </xf>
    <xf numFmtId="164" fontId="26" fillId="37" borderId="0" xfId="1047" applyNumberFormat="1" applyFont="1" applyFill="1" applyAlignment="1">
      <alignment horizontal="right" vertical="center"/>
    </xf>
    <xf numFmtId="164" fontId="29" fillId="37" borderId="0" xfId="1047" applyNumberFormat="1" applyFont="1" applyFill="1" applyBorder="1" applyAlignment="1">
      <alignment horizontal="right" vertical="center"/>
    </xf>
    <xf numFmtId="164" fontId="29" fillId="37" borderId="0" xfId="1047" applyNumberFormat="1" applyFont="1" applyFill="1" applyAlignment="1">
      <alignment horizontal="right" vertical="center"/>
    </xf>
    <xf numFmtId="164" fontId="29" fillId="37" borderId="10" xfId="1047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9" fillId="38" borderId="0" xfId="0" applyFont="1" applyFill="1" applyAlignment="1">
      <alignment vertical="center"/>
    </xf>
    <xf numFmtId="165" fontId="28" fillId="38" borderId="10" xfId="726" applyNumberFormat="1" applyFont="1" applyFill="1" applyBorder="1" applyAlignment="1">
      <alignment horizontal="right" vertical="center"/>
    </xf>
    <xf numFmtId="0" fontId="28" fillId="38" borderId="0" xfId="0" applyFont="1" applyFill="1" applyAlignment="1">
      <alignment horizontal="right" vertical="center"/>
    </xf>
    <xf numFmtId="165" fontId="28" fillId="38" borderId="0" xfId="726" applyNumberFormat="1" applyFont="1" applyFill="1" applyAlignment="1">
      <alignment horizontal="left" vertical="center"/>
    </xf>
    <xf numFmtId="165" fontId="28" fillId="38" borderId="0" xfId="726" applyNumberFormat="1" applyFont="1" applyFill="1" applyAlignment="1">
      <alignment horizontal="right" vertical="center"/>
    </xf>
    <xf numFmtId="0" fontId="28" fillId="39" borderId="0" xfId="0" applyFont="1" applyFill="1" applyAlignment="1">
      <alignment horizontal="center" vertical="center"/>
    </xf>
    <xf numFmtId="0" fontId="28" fillId="39" borderId="0" xfId="0" applyFont="1" applyFill="1" applyAlignment="1">
      <alignment horizontal="right" vertical="center"/>
    </xf>
    <xf numFmtId="0" fontId="28" fillId="39" borderId="0" xfId="0" applyFont="1" applyFill="1" applyAlignment="1">
      <alignment horizontal="left" vertical="center"/>
    </xf>
    <xf numFmtId="0" fontId="27" fillId="39" borderId="0" xfId="0" applyFont="1" applyFill="1" applyAlignment="1">
      <alignment horizontal="right"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164" fontId="28" fillId="37" borderId="0" xfId="1047" applyNumberFormat="1" applyFont="1" applyFill="1" applyBorder="1" applyAlignment="1">
      <alignment horizontal="right" vertical="center"/>
    </xf>
    <xf numFmtId="0" fontId="28" fillId="35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166" fontId="27" fillId="35" borderId="0" xfId="0" applyNumberFormat="1" applyFont="1" applyFill="1" applyAlignment="1">
      <alignment horizontal="left" vertical="center"/>
    </xf>
    <xf numFmtId="166" fontId="27" fillId="37" borderId="0" xfId="0" applyNumberFormat="1" applyFont="1" applyFill="1" applyAlignment="1">
      <alignment horizontal="right" vertical="center"/>
    </xf>
    <xf numFmtId="166" fontId="28" fillId="35" borderId="0" xfId="0" applyNumberFormat="1" applyFont="1" applyFill="1" applyAlignment="1">
      <alignment horizontal="left" vertical="center"/>
    </xf>
    <xf numFmtId="164" fontId="28" fillId="37" borderId="0" xfId="1047" applyNumberFormat="1" applyFont="1" applyFill="1" applyAlignment="1">
      <alignment horizontal="right" vertical="center"/>
    </xf>
    <xf numFmtId="166" fontId="26" fillId="0" borderId="0" xfId="1047" applyNumberFormat="1" applyFont="1" applyAlignment="1">
      <alignment horizontal="center" vertical="center"/>
    </xf>
    <xf numFmtId="166" fontId="29" fillId="0" borderId="0" xfId="1047" applyNumberFormat="1" applyFont="1" applyAlignment="1">
      <alignment horizontal="center" vertical="center"/>
    </xf>
    <xf numFmtId="0" fontId="27" fillId="37" borderId="0" xfId="0" applyFont="1" applyFill="1" applyAlignment="1">
      <alignment horizontal="right" vertical="center"/>
    </xf>
    <xf numFmtId="164" fontId="27" fillId="37" borderId="0" xfId="0" applyNumberFormat="1" applyFont="1" applyFill="1" applyAlignment="1">
      <alignment horizontal="right" vertical="center"/>
    </xf>
    <xf numFmtId="0" fontId="28" fillId="37" borderId="0" xfId="0" applyFont="1" applyFill="1" applyAlignment="1">
      <alignment horizontal="left" vertical="center"/>
    </xf>
    <xf numFmtId="164" fontId="28" fillId="37" borderId="10" xfId="0" applyNumberFormat="1" applyFont="1" applyFill="1" applyBorder="1" applyAlignment="1">
      <alignment horizontal="right" vertical="center"/>
    </xf>
    <xf numFmtId="0" fontId="27" fillId="38" borderId="0" xfId="0" applyFont="1" applyFill="1" applyAlignment="1">
      <alignment horizontal="right" vertical="center"/>
    </xf>
    <xf numFmtId="164" fontId="32" fillId="34" borderId="0" xfId="1047" quotePrefix="1" applyNumberFormat="1" applyFont="1" applyFill="1" applyBorder="1" applyAlignment="1">
      <alignment horizontal="right" vertical="center"/>
    </xf>
    <xf numFmtId="0" fontId="28" fillId="36" borderId="0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right" vertical="center"/>
    </xf>
    <xf numFmtId="0" fontId="27" fillId="36" borderId="0" xfId="0" applyFont="1" applyFill="1" applyBorder="1" applyAlignment="1">
      <alignment vertical="center"/>
    </xf>
    <xf numFmtId="164" fontId="27" fillId="36" borderId="0" xfId="0" applyNumberFormat="1" applyFont="1" applyFill="1" applyBorder="1" applyAlignment="1">
      <alignment vertical="center"/>
    </xf>
    <xf numFmtId="164" fontId="27" fillId="36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164" fontId="28" fillId="34" borderId="10" xfId="1047" applyNumberFormat="1" applyFont="1" applyFill="1" applyBorder="1" applyAlignment="1">
      <alignment horizontal="right" vertical="center"/>
    </xf>
    <xf numFmtId="167" fontId="28" fillId="36" borderId="0" xfId="0" applyNumberFormat="1" applyFont="1" applyFill="1" applyBorder="1" applyAlignment="1">
      <alignment vertical="center"/>
    </xf>
    <xf numFmtId="166" fontId="27" fillId="36" borderId="0" xfId="0" applyNumberFormat="1" applyFont="1" applyFill="1" applyBorder="1" applyAlignment="1">
      <alignment vertical="center"/>
    </xf>
    <xf numFmtId="14" fontId="26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4" fontId="32" fillId="34" borderId="11" xfId="1047" applyNumberFormat="1" applyFont="1" applyFill="1" applyBorder="1" applyAlignment="1" applyProtection="1">
      <alignment horizontal="right" vertical="center"/>
      <protection locked="0"/>
    </xf>
    <xf numFmtId="164" fontId="32" fillId="34" borderId="12" xfId="1047" applyNumberFormat="1" applyFont="1" applyFill="1" applyBorder="1" applyAlignment="1" applyProtection="1">
      <alignment horizontal="right" vertical="center"/>
      <protection locked="0"/>
    </xf>
    <xf numFmtId="164" fontId="32" fillId="34" borderId="13" xfId="1047" applyNumberFormat="1" applyFont="1" applyFill="1" applyBorder="1" applyAlignment="1" applyProtection="1">
      <alignment horizontal="right" vertical="center"/>
      <protection locked="0"/>
    </xf>
    <xf numFmtId="164" fontId="32" fillId="34" borderId="14" xfId="1047" applyNumberFormat="1" applyFont="1" applyFill="1" applyBorder="1" applyAlignment="1" applyProtection="1">
      <alignment horizontal="right" vertical="center"/>
      <protection locked="0"/>
    </xf>
    <xf numFmtId="164" fontId="32" fillId="34" borderId="15" xfId="1047" applyNumberFormat="1" applyFont="1" applyFill="1" applyBorder="1" applyAlignment="1" applyProtection="1">
      <alignment horizontal="right" vertical="center"/>
      <protection locked="0"/>
    </xf>
    <xf numFmtId="164" fontId="32" fillId="34" borderId="16" xfId="1047" applyNumberFormat="1" applyFont="1" applyFill="1" applyBorder="1" applyAlignment="1" applyProtection="1">
      <alignment horizontal="right" vertical="center"/>
      <protection locked="0"/>
    </xf>
    <xf numFmtId="164" fontId="32" fillId="34" borderId="17" xfId="1047" applyNumberFormat="1" applyFont="1" applyFill="1" applyBorder="1" applyAlignment="1" applyProtection="1">
      <alignment horizontal="right" vertical="center"/>
      <protection locked="0"/>
    </xf>
    <xf numFmtId="164" fontId="32" fillId="34" borderId="0" xfId="1047" applyNumberFormat="1" applyFont="1" applyFill="1" applyBorder="1" applyAlignment="1" applyProtection="1">
      <alignment horizontal="right" vertical="center"/>
      <protection locked="0"/>
    </xf>
    <xf numFmtId="164" fontId="32" fillId="34" borderId="18" xfId="1047" applyNumberFormat="1" applyFont="1" applyFill="1" applyBorder="1" applyAlignment="1" applyProtection="1">
      <alignment horizontal="right" vertical="center"/>
      <protection locked="0"/>
    </xf>
    <xf numFmtId="164" fontId="32" fillId="34" borderId="19" xfId="1047" applyNumberFormat="1" applyFont="1" applyFill="1" applyBorder="1" applyAlignment="1" applyProtection="1">
      <alignment horizontal="right" vertical="center"/>
      <protection locked="0"/>
    </xf>
    <xf numFmtId="164" fontId="32" fillId="34" borderId="20" xfId="1047" applyNumberFormat="1" applyFont="1" applyFill="1" applyBorder="1" applyAlignment="1" applyProtection="1">
      <alignment horizontal="right" vertical="center"/>
      <protection locked="0"/>
    </xf>
    <xf numFmtId="164" fontId="32" fillId="34" borderId="21" xfId="1047" quotePrefix="1" applyNumberFormat="1" applyFont="1" applyFill="1" applyBorder="1" applyAlignment="1" applyProtection="1">
      <alignment horizontal="right" vertical="center"/>
      <protection locked="0"/>
    </xf>
    <xf numFmtId="165" fontId="33" fillId="35" borderId="0" xfId="726" applyNumberFormat="1" applyFont="1" applyFill="1" applyAlignment="1" applyProtection="1">
      <alignment horizontal="right" vertical="center"/>
      <protection locked="0"/>
    </xf>
    <xf numFmtId="164" fontId="32" fillId="37" borderId="14" xfId="1047" applyNumberFormat="1" applyFont="1" applyFill="1" applyBorder="1" applyAlignment="1" applyProtection="1">
      <alignment horizontal="right" vertical="center"/>
      <protection locked="0"/>
    </xf>
    <xf numFmtId="164" fontId="32" fillId="37" borderId="15" xfId="1047" applyNumberFormat="1" applyFont="1" applyFill="1" applyBorder="1" applyAlignment="1" applyProtection="1">
      <alignment horizontal="right" vertical="center"/>
      <protection locked="0"/>
    </xf>
    <xf numFmtId="164" fontId="32" fillId="37" borderId="16" xfId="1047" applyNumberFormat="1" applyFont="1" applyFill="1" applyBorder="1" applyAlignment="1" applyProtection="1">
      <alignment horizontal="right" vertical="center"/>
      <protection locked="0"/>
    </xf>
    <xf numFmtId="164" fontId="32" fillId="37" borderId="17" xfId="1047" applyNumberFormat="1" applyFont="1" applyFill="1" applyBorder="1" applyAlignment="1" applyProtection="1">
      <alignment horizontal="right" vertical="center"/>
      <protection locked="0"/>
    </xf>
    <xf numFmtId="164" fontId="32" fillId="37" borderId="0" xfId="1047" applyNumberFormat="1" applyFont="1" applyFill="1" applyBorder="1" applyAlignment="1" applyProtection="1">
      <alignment horizontal="right" vertical="center"/>
      <protection locked="0"/>
    </xf>
    <xf numFmtId="164" fontId="32" fillId="37" borderId="18" xfId="1047" applyNumberFormat="1" applyFont="1" applyFill="1" applyBorder="1" applyAlignment="1" applyProtection="1">
      <alignment horizontal="right" vertical="center"/>
      <protection locked="0"/>
    </xf>
    <xf numFmtId="9" fontId="33" fillId="37" borderId="0" xfId="726" applyFont="1" applyFill="1" applyBorder="1" applyAlignment="1" applyProtection="1">
      <alignment horizontal="right" vertical="center"/>
      <protection locked="0"/>
    </xf>
    <xf numFmtId="0" fontId="27" fillId="41" borderId="0" xfId="0" applyFont="1" applyFill="1" applyAlignment="1">
      <alignment horizontal="left" vertical="center"/>
    </xf>
    <xf numFmtId="164" fontId="32" fillId="34" borderId="22" xfId="1047" applyNumberFormat="1" applyFont="1" applyFill="1" applyBorder="1" applyAlignment="1" applyProtection="1">
      <alignment horizontal="right" vertical="center"/>
      <protection locked="0"/>
    </xf>
    <xf numFmtId="164" fontId="32" fillId="34" borderId="23" xfId="1047" applyNumberFormat="1" applyFont="1" applyFill="1" applyBorder="1" applyAlignment="1" applyProtection="1">
      <alignment horizontal="right" vertical="center"/>
      <protection locked="0"/>
    </xf>
    <xf numFmtId="164" fontId="32" fillId="34" borderId="24" xfId="1047" applyNumberFormat="1" applyFont="1" applyFill="1" applyBorder="1" applyAlignment="1" applyProtection="1">
      <alignment horizontal="right" vertical="center"/>
      <protection locked="0"/>
    </xf>
    <xf numFmtId="164" fontId="32" fillId="34" borderId="25" xfId="1047" quotePrefix="1" applyNumberFormat="1" applyFont="1" applyFill="1" applyBorder="1" applyAlignment="1" applyProtection="1">
      <alignment horizontal="right" vertical="center"/>
      <protection locked="0"/>
    </xf>
    <xf numFmtId="164" fontId="32" fillId="37" borderId="19" xfId="1047" applyNumberFormat="1" applyFont="1" applyFill="1" applyBorder="1" applyAlignment="1" applyProtection="1">
      <alignment horizontal="right" vertical="center"/>
      <protection locked="0"/>
    </xf>
    <xf numFmtId="164" fontId="32" fillId="37" borderId="20" xfId="1047" applyNumberFormat="1" applyFont="1" applyFill="1" applyBorder="1" applyAlignment="1" applyProtection="1">
      <alignment horizontal="right" vertical="center"/>
      <protection locked="0"/>
    </xf>
    <xf numFmtId="164" fontId="32" fillId="37" borderId="21" xfId="1047" applyNumberFormat="1" applyFont="1" applyFill="1" applyBorder="1" applyAlignment="1" applyProtection="1">
      <alignment horizontal="right" vertical="center"/>
      <protection locked="0"/>
    </xf>
    <xf numFmtId="164" fontId="31" fillId="37" borderId="0" xfId="1047" applyNumberFormat="1" applyFont="1" applyFill="1" applyBorder="1" applyAlignment="1" applyProtection="1">
      <alignment horizontal="right" vertical="center"/>
      <protection locked="0"/>
    </xf>
    <xf numFmtId="164" fontId="31" fillId="37" borderId="26" xfId="1047" applyNumberFormat="1" applyFont="1" applyFill="1" applyBorder="1" applyAlignment="1" applyProtection="1">
      <alignment horizontal="right" vertical="center"/>
      <protection locked="0"/>
    </xf>
    <xf numFmtId="164" fontId="31" fillId="37" borderId="27" xfId="1047" applyNumberFormat="1" applyFont="1" applyFill="1" applyBorder="1" applyAlignment="1" applyProtection="1">
      <alignment horizontal="right" vertical="center"/>
      <protection locked="0"/>
    </xf>
    <xf numFmtId="164" fontId="31" fillId="37" borderId="28" xfId="1047" applyNumberFormat="1" applyFont="1" applyFill="1" applyBorder="1" applyAlignment="1" applyProtection="1">
      <alignment horizontal="right" vertical="center"/>
      <protection locked="0"/>
    </xf>
    <xf numFmtId="164" fontId="31" fillId="37" borderId="29" xfId="1047" applyNumberFormat="1" applyFont="1" applyFill="1" applyBorder="1" applyAlignment="1" applyProtection="1">
      <alignment horizontal="right" vertical="center"/>
      <protection locked="0"/>
    </xf>
    <xf numFmtId="164" fontId="31" fillId="37" borderId="30" xfId="1047" applyNumberFormat="1" applyFont="1" applyFill="1" applyBorder="1" applyAlignment="1" applyProtection="1">
      <alignment horizontal="right" vertical="center"/>
      <protection locked="0"/>
    </xf>
    <xf numFmtId="164" fontId="31" fillId="37" borderId="31" xfId="1047" applyNumberFormat="1" applyFont="1" applyFill="1" applyBorder="1" applyAlignment="1" applyProtection="1">
      <alignment horizontal="right" vertical="center"/>
      <protection locked="0"/>
    </xf>
    <xf numFmtId="164" fontId="31" fillId="37" borderId="32" xfId="1047" applyNumberFormat="1" applyFont="1" applyFill="1" applyBorder="1" applyAlignment="1" applyProtection="1">
      <alignment horizontal="right" vertical="center"/>
      <protection locked="0"/>
    </xf>
    <xf numFmtId="164" fontId="31" fillId="37" borderId="33" xfId="1047" applyNumberFormat="1" applyFont="1" applyFill="1" applyBorder="1" applyAlignment="1" applyProtection="1">
      <alignment horizontal="right" vertical="center"/>
      <protection locked="0"/>
    </xf>
    <xf numFmtId="164" fontId="32" fillId="37" borderId="23" xfId="1047" applyNumberFormat="1" applyFont="1" applyFill="1" applyBorder="1" applyAlignment="1" applyProtection="1">
      <alignment horizontal="right" vertical="center"/>
      <protection locked="0"/>
    </xf>
    <xf numFmtId="164" fontId="32" fillId="37" borderId="24" xfId="1047" applyNumberFormat="1" applyFont="1" applyFill="1" applyBorder="1" applyAlignment="1" applyProtection="1">
      <alignment horizontal="right" vertical="center"/>
      <protection locked="0"/>
    </xf>
    <xf numFmtId="164" fontId="32" fillId="37" borderId="25" xfId="1047" applyNumberFormat="1" applyFont="1" applyFill="1" applyBorder="1" applyAlignment="1" applyProtection="1">
      <alignment horizontal="right" vertical="center"/>
      <protection locked="0"/>
    </xf>
    <xf numFmtId="164" fontId="31" fillId="37" borderId="34" xfId="1047" applyNumberFormat="1" applyFont="1" applyFill="1" applyBorder="1" applyAlignment="1" applyProtection="1">
      <alignment horizontal="right" vertical="center"/>
      <protection locked="0"/>
    </xf>
    <xf numFmtId="164" fontId="31" fillId="37" borderId="35" xfId="1047" applyNumberFormat="1" applyFont="1" applyFill="1" applyBorder="1" applyAlignment="1" applyProtection="1">
      <alignment horizontal="right" vertical="center"/>
      <protection locked="0"/>
    </xf>
    <xf numFmtId="164" fontId="31" fillId="37" borderId="36" xfId="1047" applyNumberFormat="1" applyFont="1" applyFill="1" applyBorder="1" applyAlignment="1" applyProtection="1">
      <alignment horizontal="right" vertical="center"/>
      <protection locked="0"/>
    </xf>
    <xf numFmtId="0" fontId="28" fillId="39" borderId="0" xfId="0" applyFont="1" applyFill="1" applyAlignment="1">
      <alignment horizontal="right" vertical="center" wrapText="1"/>
    </xf>
    <xf numFmtId="168" fontId="27" fillId="33" borderId="0" xfId="1047" applyNumberFormat="1" applyFont="1" applyFill="1" applyAlignment="1">
      <alignment horizontal="right" vertical="center"/>
    </xf>
    <xf numFmtId="168" fontId="32" fillId="33" borderId="14" xfId="1047" applyNumberFormat="1" applyFont="1" applyFill="1" applyBorder="1" applyAlignment="1" applyProtection="1">
      <alignment horizontal="right" vertical="center"/>
      <protection locked="0"/>
    </xf>
    <xf numFmtId="168" fontId="32" fillId="33" borderId="15" xfId="1047" applyNumberFormat="1" applyFont="1" applyFill="1" applyBorder="1" applyAlignment="1" applyProtection="1">
      <alignment horizontal="right" vertical="center"/>
      <protection locked="0"/>
    </xf>
    <xf numFmtId="168" fontId="32" fillId="33" borderId="16" xfId="1047" applyNumberFormat="1" applyFont="1" applyFill="1" applyBorder="1" applyAlignment="1" applyProtection="1">
      <alignment horizontal="right" vertical="center"/>
      <protection locked="0"/>
    </xf>
    <xf numFmtId="168" fontId="32" fillId="33" borderId="17" xfId="1047" applyNumberFormat="1" applyFont="1" applyFill="1" applyBorder="1" applyAlignment="1" applyProtection="1">
      <alignment horizontal="right" vertical="center"/>
      <protection locked="0"/>
    </xf>
    <xf numFmtId="168" fontId="32" fillId="33" borderId="0" xfId="1047" applyNumberFormat="1" applyFont="1" applyFill="1" applyBorder="1" applyAlignment="1" applyProtection="1">
      <alignment horizontal="right" vertical="center"/>
      <protection locked="0"/>
    </xf>
    <xf numFmtId="168" fontId="32" fillId="33" borderId="18" xfId="1047" applyNumberFormat="1" applyFont="1" applyFill="1" applyBorder="1" applyAlignment="1" applyProtection="1">
      <alignment horizontal="right" vertical="center"/>
      <protection locked="0"/>
    </xf>
    <xf numFmtId="168" fontId="32" fillId="33" borderId="19" xfId="1047" applyNumberFormat="1" applyFont="1" applyFill="1" applyBorder="1" applyAlignment="1" applyProtection="1">
      <alignment horizontal="right" vertical="center"/>
      <protection locked="0"/>
    </xf>
    <xf numFmtId="168" fontId="32" fillId="33" borderId="20" xfId="1047" applyNumberFormat="1" applyFont="1" applyFill="1" applyBorder="1" applyAlignment="1" applyProtection="1">
      <alignment horizontal="right" vertical="center"/>
      <protection locked="0"/>
    </xf>
    <xf numFmtId="168" fontId="32" fillId="33" borderId="21" xfId="1047" applyNumberFormat="1" applyFont="1" applyFill="1" applyBorder="1" applyAlignment="1" applyProtection="1">
      <alignment horizontal="right" vertical="center"/>
      <protection locked="0"/>
    </xf>
    <xf numFmtId="168" fontId="28" fillId="33" borderId="0" xfId="1047" applyNumberFormat="1" applyFont="1" applyFill="1" applyAlignment="1">
      <alignment horizontal="right" vertical="center"/>
    </xf>
    <xf numFmtId="168" fontId="32" fillId="33" borderId="11" xfId="1047" applyNumberFormat="1" applyFont="1" applyFill="1" applyBorder="1" applyAlignment="1" applyProtection="1">
      <alignment horizontal="center" vertical="center"/>
      <protection locked="0"/>
    </xf>
    <xf numFmtId="168" fontId="32" fillId="33" borderId="12" xfId="1047" applyNumberFormat="1" applyFont="1" applyFill="1" applyBorder="1" applyAlignment="1" applyProtection="1">
      <alignment horizontal="center" vertical="center"/>
      <protection locked="0"/>
    </xf>
    <xf numFmtId="168" fontId="32" fillId="33" borderId="13" xfId="1047" applyNumberFormat="1" applyFont="1" applyFill="1" applyBorder="1" applyAlignment="1" applyProtection="1">
      <alignment horizontal="center" vertical="center"/>
      <protection locked="0"/>
    </xf>
    <xf numFmtId="168" fontId="29" fillId="33" borderId="0" xfId="1047" applyNumberFormat="1" applyFont="1" applyFill="1" applyAlignment="1">
      <alignment horizontal="center" vertical="center"/>
    </xf>
    <xf numFmtId="168" fontId="26" fillId="33" borderId="0" xfId="1047" applyNumberFormat="1" applyFont="1" applyFill="1" applyAlignment="1">
      <alignment horizontal="right" vertical="center"/>
    </xf>
    <xf numFmtId="168" fontId="29" fillId="33" borderId="0" xfId="1047" applyNumberFormat="1" applyFont="1" applyFill="1" applyAlignment="1">
      <alignment horizontal="right" vertical="center"/>
    </xf>
    <xf numFmtId="0" fontId="34" fillId="0" borderId="23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19" fillId="0" borderId="0" xfId="0" applyFont="1"/>
    <xf numFmtId="0" fontId="34" fillId="34" borderId="0" xfId="0" applyFont="1" applyFill="1" applyAlignment="1" applyProtection="1">
      <alignment horizontal="right" vertical="center"/>
      <protection locked="0"/>
    </xf>
    <xf numFmtId="0" fontId="29" fillId="33" borderId="0" xfId="0" applyFont="1" applyFill="1" applyAlignment="1" applyProtection="1">
      <alignment vertical="center"/>
    </xf>
    <xf numFmtId="0" fontId="29" fillId="34" borderId="0" xfId="0" applyFont="1" applyFill="1" applyAlignment="1" applyProtection="1">
      <alignment vertical="center"/>
    </xf>
    <xf numFmtId="0" fontId="34" fillId="33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29" fillId="35" borderId="0" xfId="0" applyFont="1" applyFill="1" applyAlignment="1">
      <alignment vertical="top"/>
    </xf>
    <xf numFmtId="0" fontId="28" fillId="35" borderId="0" xfId="0" applyFont="1" applyFill="1" applyAlignment="1">
      <alignment horizontal="right" vertical="top"/>
    </xf>
    <xf numFmtId="0" fontId="29" fillId="35" borderId="0" xfId="0" applyFont="1" applyFill="1" applyBorder="1" applyAlignment="1">
      <alignment vertical="top"/>
    </xf>
    <xf numFmtId="0" fontId="27" fillId="0" borderId="0" xfId="0" applyFont="1" applyAlignment="1">
      <alignment horizontal="right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165" fontId="26" fillId="35" borderId="0" xfId="0" applyNumberFormat="1" applyFont="1" applyFill="1" applyAlignment="1">
      <alignment vertical="center"/>
    </xf>
    <xf numFmtId="9" fontId="55" fillId="35" borderId="0" xfId="726" applyFont="1" applyFill="1" applyAlignment="1">
      <alignment horizontal="right" vertical="center"/>
    </xf>
    <xf numFmtId="0" fontId="27" fillId="35" borderId="0" xfId="0" applyFont="1" applyFill="1" applyAlignment="1">
      <alignment vertical="center"/>
    </xf>
    <xf numFmtId="169" fontId="27" fillId="35" borderId="0" xfId="0" applyNumberFormat="1" applyFont="1" applyFill="1" applyAlignment="1">
      <alignment vertical="center"/>
    </xf>
    <xf numFmtId="0" fontId="56" fillId="35" borderId="0" xfId="0" applyFont="1" applyFill="1" applyAlignment="1">
      <alignment horizontal="left" vertical="top"/>
    </xf>
    <xf numFmtId="165" fontId="29" fillId="35" borderId="0" xfId="726" applyNumberFormat="1" applyFont="1" applyFill="1" applyAlignment="1">
      <alignment vertical="center"/>
    </xf>
    <xf numFmtId="0" fontId="54" fillId="34" borderId="0" xfId="0" applyFont="1" applyFill="1" applyAlignment="1">
      <alignment horizontal="right" vertical="center" wrapText="1"/>
    </xf>
    <xf numFmtId="0" fontId="27" fillId="33" borderId="0" xfId="0" applyFont="1" applyFill="1" applyAlignment="1">
      <alignment horizontal="right" vertical="center"/>
    </xf>
    <xf numFmtId="167" fontId="28" fillId="33" borderId="0" xfId="0" applyNumberFormat="1" applyFont="1" applyFill="1" applyAlignment="1">
      <alignment horizontal="right" vertical="center"/>
    </xf>
    <xf numFmtId="43" fontId="27" fillId="34" borderId="0" xfId="1047" applyNumberFormat="1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center" vertical="top"/>
    </xf>
    <xf numFmtId="0" fontId="56" fillId="35" borderId="0" xfId="0" applyFont="1" applyFill="1" applyBorder="1" applyAlignment="1">
      <alignment horizontal="center" vertical="top" wrapText="1"/>
    </xf>
    <xf numFmtId="166" fontId="32" fillId="35" borderId="0" xfId="1047" applyNumberFormat="1" applyFont="1" applyFill="1" applyBorder="1" applyAlignment="1">
      <alignment horizontal="right" vertical="center"/>
    </xf>
    <xf numFmtId="166" fontId="29" fillId="35" borderId="0" xfId="1047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66" fontId="27" fillId="33" borderId="0" xfId="1047" applyNumberFormat="1" applyFont="1" applyFill="1" applyAlignment="1">
      <alignment horizontal="right" vertical="center"/>
    </xf>
    <xf numFmtId="168" fontId="32" fillId="33" borderId="23" xfId="1047" applyNumberFormat="1" applyFont="1" applyFill="1" applyBorder="1" applyAlignment="1" applyProtection="1">
      <alignment horizontal="right" vertical="center"/>
      <protection locked="0"/>
    </xf>
    <xf numFmtId="168" fontId="32" fillId="33" borderId="24" xfId="1047" applyNumberFormat="1" applyFont="1" applyFill="1" applyBorder="1" applyAlignment="1" applyProtection="1">
      <alignment horizontal="right" vertical="center"/>
      <protection locked="0"/>
    </xf>
    <xf numFmtId="168" fontId="32" fillId="33" borderId="25" xfId="1047" applyNumberFormat="1" applyFont="1" applyFill="1" applyBorder="1" applyAlignment="1" applyProtection="1">
      <alignment horizontal="right" vertical="center"/>
      <protection locked="0"/>
    </xf>
    <xf numFmtId="168" fontId="32" fillId="33" borderId="22" xfId="1047" applyNumberFormat="1" applyFont="1" applyFill="1" applyBorder="1" applyAlignment="1" applyProtection="1">
      <alignment horizontal="center" vertical="center"/>
      <protection locked="0"/>
    </xf>
    <xf numFmtId="0" fontId="34" fillId="33" borderId="11" xfId="0" applyFont="1" applyFill="1" applyBorder="1" applyAlignment="1" applyProtection="1">
      <alignment horizontal="right" vertical="center"/>
      <protection locked="0"/>
    </xf>
    <xf numFmtId="0" fontId="34" fillId="33" borderId="12" xfId="0" applyFont="1" applyFill="1" applyBorder="1" applyAlignment="1" applyProtection="1">
      <alignment horizontal="right" vertical="center"/>
      <protection locked="0"/>
    </xf>
    <xf numFmtId="0" fontId="32" fillId="33" borderId="22" xfId="0" applyFont="1" applyFill="1" applyBorder="1" applyAlignment="1" applyProtection="1">
      <alignment horizontal="right" vertical="center"/>
      <protection locked="0"/>
    </xf>
    <xf numFmtId="0" fontId="42" fillId="35" borderId="37" xfId="0" applyFont="1" applyFill="1" applyBorder="1" applyAlignment="1" applyProtection="1">
      <alignment horizontal="center" vertical="top"/>
      <protection locked="0"/>
    </xf>
    <xf numFmtId="166" fontId="31" fillId="35" borderId="26" xfId="1047" applyNumberFormat="1" applyFont="1" applyFill="1" applyBorder="1" applyAlignment="1" applyProtection="1">
      <alignment horizontal="right" vertical="center"/>
      <protection locked="0"/>
    </xf>
    <xf numFmtId="166" fontId="31" fillId="35" borderId="27" xfId="1047" applyNumberFormat="1" applyFont="1" applyFill="1" applyBorder="1" applyAlignment="1" applyProtection="1">
      <alignment horizontal="right" vertical="center"/>
      <protection locked="0"/>
    </xf>
    <xf numFmtId="166" fontId="31" fillId="35" borderId="28" xfId="1047" applyNumberFormat="1" applyFont="1" applyFill="1" applyBorder="1" applyAlignment="1" applyProtection="1">
      <alignment horizontal="right" vertical="center"/>
      <protection locked="0"/>
    </xf>
    <xf numFmtId="166" fontId="31" fillId="35" borderId="29" xfId="1047" applyNumberFormat="1" applyFont="1" applyFill="1" applyBorder="1" applyAlignment="1" applyProtection="1">
      <alignment horizontal="right" vertical="center"/>
      <protection locked="0"/>
    </xf>
    <xf numFmtId="166" fontId="31" fillId="35" borderId="0" xfId="1047" applyNumberFormat="1" applyFont="1" applyFill="1" applyBorder="1" applyAlignment="1" applyProtection="1">
      <alignment horizontal="right" vertical="center"/>
      <protection locked="0"/>
    </xf>
    <xf numFmtId="166" fontId="31" fillId="35" borderId="30" xfId="1047" applyNumberFormat="1" applyFont="1" applyFill="1" applyBorder="1" applyAlignment="1" applyProtection="1">
      <alignment horizontal="right" vertical="center"/>
      <protection locked="0"/>
    </xf>
    <xf numFmtId="166" fontId="42" fillId="35" borderId="31" xfId="1047" applyNumberFormat="1" applyFont="1" applyFill="1" applyBorder="1" applyAlignment="1" applyProtection="1">
      <alignment horizontal="right" vertical="center"/>
      <protection locked="0"/>
    </xf>
    <xf numFmtId="166" fontId="42" fillId="35" borderId="32" xfId="1047" applyNumberFormat="1" applyFont="1" applyFill="1" applyBorder="1" applyAlignment="1" applyProtection="1">
      <alignment horizontal="right" vertical="center"/>
      <protection locked="0"/>
    </xf>
    <xf numFmtId="166" fontId="42" fillId="35" borderId="33" xfId="1047" applyNumberFormat="1" applyFont="1" applyFill="1" applyBorder="1" applyAlignment="1" applyProtection="1">
      <alignment horizontal="right" vertical="center"/>
      <protection locked="0"/>
    </xf>
    <xf numFmtId="166" fontId="26" fillId="35" borderId="0" xfId="726" applyNumberFormat="1" applyFont="1" applyFill="1" applyAlignment="1">
      <alignment horizontal="left" vertical="center"/>
    </xf>
    <xf numFmtId="0" fontId="34" fillId="33" borderId="22" xfId="0" quotePrefix="1" applyNumberFormat="1" applyFont="1" applyFill="1" applyBorder="1" applyAlignment="1" applyProtection="1">
      <alignment horizontal="left" vertical="center"/>
      <protection locked="0"/>
    </xf>
    <xf numFmtId="49" fontId="58" fillId="39" borderId="0" xfId="0" quotePrefix="1" applyNumberFormat="1" applyFont="1" applyFill="1" applyAlignment="1" applyProtection="1">
      <alignment horizontal="left" vertical="center"/>
      <protection locked="0"/>
    </xf>
    <xf numFmtId="10" fontId="31" fillId="34" borderId="0" xfId="726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165" fontId="59" fillId="35" borderId="0" xfId="0" applyNumberFormat="1" applyFont="1" applyFill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top" wrapText="1"/>
    </xf>
    <xf numFmtId="166" fontId="56" fillId="35" borderId="0" xfId="1047" applyNumberFormat="1" applyFont="1" applyFill="1" applyAlignment="1">
      <alignment horizontal="center" vertical="top" wrapText="1"/>
    </xf>
    <xf numFmtId="0" fontId="55" fillId="35" borderId="0" xfId="0" applyFont="1" applyFill="1" applyBorder="1" applyAlignment="1">
      <alignment horizontal="center" vertical="top" wrapText="1"/>
    </xf>
    <xf numFmtId="166" fontId="53" fillId="35" borderId="0" xfId="1047" applyNumberFormat="1" applyFont="1" applyFill="1" applyAlignment="1">
      <alignment horizontal="center" vertical="top" wrapText="1"/>
    </xf>
    <xf numFmtId="0" fontId="29" fillId="39" borderId="0" xfId="0" applyFont="1" applyFill="1" applyAlignment="1" applyProtection="1">
      <alignment vertical="center"/>
    </xf>
    <xf numFmtId="0" fontId="29" fillId="39" borderId="0" xfId="0" applyFont="1" applyFill="1" applyAlignment="1" applyProtection="1">
      <alignment horizontal="right" vertical="center"/>
    </xf>
    <xf numFmtId="164" fontId="36" fillId="34" borderId="0" xfId="1047" applyNumberFormat="1" applyFont="1" applyFill="1" applyBorder="1" applyAlignment="1" applyProtection="1">
      <alignment horizontal="right" vertical="center"/>
    </xf>
    <xf numFmtId="167" fontId="26" fillId="34" borderId="0" xfId="1047" applyNumberFormat="1" applyFont="1" applyFill="1" applyBorder="1" applyAlignment="1" applyProtection="1">
      <alignment horizontal="right" vertical="center"/>
    </xf>
    <xf numFmtId="164" fontId="27" fillId="36" borderId="0" xfId="0" applyNumberFormat="1" applyFont="1" applyFill="1" applyBorder="1" applyAlignment="1" applyProtection="1">
      <alignment horizontal="right" vertical="center"/>
    </xf>
    <xf numFmtId="168" fontId="32" fillId="33" borderId="0" xfId="1047" applyNumberFormat="1" applyFont="1" applyFill="1" applyBorder="1" applyAlignment="1" applyProtection="1">
      <alignment horizontal="right" vertical="center"/>
    </xf>
    <xf numFmtId="166" fontId="31" fillId="35" borderId="34" xfId="1047" applyNumberFormat="1" applyFont="1" applyFill="1" applyBorder="1" applyAlignment="1" applyProtection="1">
      <alignment horizontal="right" vertical="center"/>
      <protection locked="0"/>
    </xf>
    <xf numFmtId="166" fontId="31" fillId="35" borderId="35" xfId="1047" applyNumberFormat="1" applyFont="1" applyFill="1" applyBorder="1" applyAlignment="1" applyProtection="1">
      <alignment horizontal="right" vertical="center"/>
      <protection locked="0"/>
    </xf>
    <xf numFmtId="166" fontId="31" fillId="35" borderId="36" xfId="1047" applyNumberFormat="1" applyFont="1" applyFill="1" applyBorder="1" applyAlignment="1" applyProtection="1">
      <alignment horizontal="right" vertical="center"/>
      <protection locked="0"/>
    </xf>
    <xf numFmtId="166" fontId="42" fillId="35" borderId="0" xfId="1047" applyNumberFormat="1" applyFont="1" applyFill="1" applyBorder="1" applyAlignment="1" applyProtection="1">
      <alignment horizontal="right" vertical="center"/>
    </xf>
  </cellXfs>
  <cellStyles count="136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3" builtinId="9" hidden="1"/>
    <cellStyle name="Besuchter Hyperlink" xfId="425" builtinId="9" hidden="1"/>
    <cellStyle name="Besuchter Hyperlink" xfId="427" builtinId="9" hidden="1"/>
    <cellStyle name="Besuchter Hyperlink" xfId="429" builtinId="9" hidden="1"/>
    <cellStyle name="Besuchter Hyperlink" xfId="431" builtinId="9" hidden="1"/>
    <cellStyle name="Besuchter Hyperlink" xfId="433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7" builtinId="9" hidden="1"/>
    <cellStyle name="Besuchter Hyperlink" xfId="629" builtinId="9" hidden="1"/>
    <cellStyle name="Besuchter Hyperlink" xfId="631" builtinId="9" hidden="1"/>
    <cellStyle name="Besuchter Hyperlink" xfId="633" builtinId="9" hidden="1"/>
    <cellStyle name="Besuchter Hyperlink" xfId="635" builtinId="9" hidden="1"/>
    <cellStyle name="Besuchter Hyperlink" xfId="637" builtinId="9" hidden="1"/>
    <cellStyle name="Besuchter Hyperlink" xfId="639" builtinId="9" hidden="1"/>
    <cellStyle name="Besuchter Hyperlink" xfId="641" builtinId="9" hidden="1"/>
    <cellStyle name="Besuchter Hyperlink" xfId="643" builtinId="9" hidden="1"/>
    <cellStyle name="Besuchter Hyperlink" xfId="645" builtinId="9" hidden="1"/>
    <cellStyle name="Besuchter Hyperlink" xfId="647" builtinId="9" hidden="1"/>
    <cellStyle name="Besuchter Hyperlink" xfId="649" builtinId="9" hidden="1"/>
    <cellStyle name="Besuchter Hyperlink" xfId="651" builtinId="9" hidden="1"/>
    <cellStyle name="Besuchter Hyperlink" xfId="653" builtinId="9" hidden="1"/>
    <cellStyle name="Besuchter Hyperlink" xfId="655" builtinId="9" hidden="1"/>
    <cellStyle name="Besuchter Hyperlink" xfId="657" builtinId="9" hidden="1"/>
    <cellStyle name="Besuchter Hyperlink" xfId="659" builtinId="9" hidden="1"/>
    <cellStyle name="Besuchter Hyperlink" xfId="661" builtinId="9" hidden="1"/>
    <cellStyle name="Besuchter Hyperlink" xfId="663" builtinId="9" hidden="1"/>
    <cellStyle name="Besuchter Hyperlink" xfId="665" builtinId="9" hidden="1"/>
    <cellStyle name="Besuchter Hyperlink" xfId="667" builtinId="9" hidden="1"/>
    <cellStyle name="Besuchter Hyperlink" xfId="669" builtinId="9" hidden="1"/>
    <cellStyle name="Besuchter Hyperlink" xfId="671" builtinId="9" hidden="1"/>
    <cellStyle name="Besuchter Hyperlink" xfId="673" builtinId="9" hidden="1"/>
    <cellStyle name="Besuchter Hyperlink" xfId="675" builtinId="9" hidden="1"/>
    <cellStyle name="Besuchter Hyperlink" xfId="677" builtinId="9" hidden="1"/>
    <cellStyle name="Besuchter Hyperlink" xfId="679" builtinId="9" hidden="1"/>
    <cellStyle name="Besuchter Hyperlink" xfId="681" builtinId="9" hidden="1"/>
    <cellStyle name="Besuchter Hyperlink" xfId="683" builtinId="9" hidden="1"/>
    <cellStyle name="Besuchter Hyperlink" xfId="685" builtinId="9" hidden="1"/>
    <cellStyle name="Besuchter Hyperlink" xfId="687" builtinId="9" hidden="1"/>
    <cellStyle name="Besuchter Hyperlink" xfId="689" builtinId="9" hidden="1"/>
    <cellStyle name="Besuchter Hyperlink" xfId="691" builtinId="9" hidden="1"/>
    <cellStyle name="Besuchter Hyperlink" xfId="693" builtinId="9" hidden="1"/>
    <cellStyle name="Besuchter Hyperlink" xfId="695" builtinId="9" hidden="1"/>
    <cellStyle name="Besuchter Hyperlink" xfId="697" builtinId="9" hidden="1"/>
    <cellStyle name="Besuchter Hyperlink" xfId="699" builtinId="9" hidden="1"/>
    <cellStyle name="Besuchter Hyperlink" xfId="701" builtinId="9" hidden="1"/>
    <cellStyle name="Besuchter Hyperlink" xfId="703" builtinId="9" hidden="1"/>
    <cellStyle name="Besuchter Hyperlink" xfId="705" builtinId="9" hidden="1"/>
    <cellStyle name="Besuchter Hyperlink" xfId="707" builtinId="9" hidden="1"/>
    <cellStyle name="Besuchter Hyperlink" xfId="709" builtinId="9" hidden="1"/>
    <cellStyle name="Besuchter Hyperlink" xfId="711" builtinId="9" hidden="1"/>
    <cellStyle name="Besuchter Hyperlink" xfId="713" builtinId="9" hidden="1"/>
    <cellStyle name="Besuchter Hyperlink" xfId="715" builtinId="9" hidden="1"/>
    <cellStyle name="Besuchter Hyperlink" xfId="717" builtinId="9" hidden="1"/>
    <cellStyle name="Besuchter Hyperlink" xfId="719" builtinId="9" hidden="1"/>
    <cellStyle name="Besuchter Hyperlink" xfId="721" builtinId="9" hidden="1"/>
    <cellStyle name="Besuchter Hyperlink" xfId="723" builtinId="9" hidden="1"/>
    <cellStyle name="Besuchter Hyperlink" xfId="725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9" builtinId="9" hidden="1"/>
    <cellStyle name="Besuchter Hyperlink" xfId="1051" builtinId="9" hidden="1"/>
    <cellStyle name="Besuchter Hyperlink" xfId="1053" builtinId="9" hidden="1"/>
    <cellStyle name="Besuchter Hyperlink" xfId="1055" builtinId="9" hidden="1"/>
    <cellStyle name="Besuchter Hyperlink" xfId="1057" builtinId="9" hidden="1"/>
    <cellStyle name="Besuchter Hyperlink" xfId="1059" builtinId="9" hidden="1"/>
    <cellStyle name="Besuchter Hyperlink" xfId="1061" builtinId="9" hidden="1"/>
    <cellStyle name="Besuchter Hyperlink" xfId="1063" builtinId="9" hidden="1"/>
    <cellStyle name="Besuchter Hyperlink" xfId="1065" builtinId="9" hidden="1"/>
    <cellStyle name="Besuchter Hyperlink" xfId="1067" builtinId="9" hidden="1"/>
    <cellStyle name="Besuchter Hyperlink" xfId="1069" builtinId="9" hidden="1"/>
    <cellStyle name="Besuchter Hyperlink" xfId="1071" builtinId="9" hidden="1"/>
    <cellStyle name="Besuchter Hyperlink" xfId="1073" builtinId="9" hidden="1"/>
    <cellStyle name="Besuchter Hyperlink" xfId="1075" builtinId="9" hidden="1"/>
    <cellStyle name="Besuchter Hyperlink" xfId="1077" builtinId="9" hidden="1"/>
    <cellStyle name="Besuchter Hyperlink" xfId="1079" builtinId="9" hidden="1"/>
    <cellStyle name="Besuchter Hyperlink" xfId="1081" builtinId="9" hidden="1"/>
    <cellStyle name="Besuchter Hyperlink" xfId="1083" builtinId="9" hidden="1"/>
    <cellStyle name="Besuchter Hyperlink" xfId="1085" builtinId="9" hidden="1"/>
    <cellStyle name="Besuchter Hyperlink" xfId="1087" builtinId="9" hidden="1"/>
    <cellStyle name="Besuchter Hyperlink" xfId="1089" builtinId="9" hidden="1"/>
    <cellStyle name="Besuchter Hyperlink" xfId="1091" builtinId="9" hidden="1"/>
    <cellStyle name="Besuchter Hyperlink" xfId="1093" builtinId="9" hidden="1"/>
    <cellStyle name="Besuchter Hyperlink" xfId="1095" builtinId="9" hidden="1"/>
    <cellStyle name="Besuchter Hyperlink" xfId="1097" builtinId="9" hidden="1"/>
    <cellStyle name="Besuchter Hyperlink" xfId="1099" builtinId="9" hidden="1"/>
    <cellStyle name="Besuchter Hyperlink" xfId="1101" builtinId="9" hidden="1"/>
    <cellStyle name="Besuchter Hyperlink" xfId="1103" builtinId="9" hidden="1"/>
    <cellStyle name="Besuchter Hyperlink" xfId="1105" builtinId="9" hidden="1"/>
    <cellStyle name="Besuchter Hyperlink" xfId="1107" builtinId="9" hidden="1"/>
    <cellStyle name="Besuchter Hyperlink" xfId="1109" builtinId="9" hidden="1"/>
    <cellStyle name="Besuchter Hyperlink" xfId="1111" builtinId="9" hidden="1"/>
    <cellStyle name="Besuchter Hyperlink" xfId="1113" builtinId="9" hidden="1"/>
    <cellStyle name="Besuchter Hyperlink" xfId="1115" builtinId="9" hidden="1"/>
    <cellStyle name="Besuchter Hyperlink" xfId="1117" builtinId="9" hidden="1"/>
    <cellStyle name="Besuchter Hyperlink" xfId="1119" builtinId="9" hidden="1"/>
    <cellStyle name="Besuchter Hyperlink" xfId="1121" builtinId="9" hidden="1"/>
    <cellStyle name="Besuchter Hyperlink" xfId="1123" builtinId="9" hidden="1"/>
    <cellStyle name="Besuchter Hyperlink" xfId="1125" builtinId="9" hidden="1"/>
    <cellStyle name="Besuchter Hyperlink" xfId="1127" builtinId="9" hidden="1"/>
    <cellStyle name="Besuchter Hyperlink" xfId="1129" builtinId="9" hidden="1"/>
    <cellStyle name="Besuchter Hyperlink" xfId="1131" builtinId="9" hidden="1"/>
    <cellStyle name="Besuchter Hyperlink" xfId="1133" builtinId="9" hidden="1"/>
    <cellStyle name="Besuchter Hyperlink" xfId="1135" builtinId="9" hidden="1"/>
    <cellStyle name="Besuchter Hyperlink" xfId="1137" builtinId="9" hidden="1"/>
    <cellStyle name="Besuchter Hyperlink" xfId="1139" builtinId="9" hidden="1"/>
    <cellStyle name="Besuchter Hyperlink" xfId="1141" builtinId="9" hidden="1"/>
    <cellStyle name="Besuchter Hyperlink" xfId="1143" builtinId="9" hidden="1"/>
    <cellStyle name="Besuchter Hyperlink" xfId="1145" builtinId="9" hidden="1"/>
    <cellStyle name="Besuchter Hyperlink" xfId="1147" builtinId="9" hidden="1"/>
    <cellStyle name="Besuchter Hyperlink" xfId="1149" builtinId="9" hidden="1"/>
    <cellStyle name="Besuchter Hyperlink" xfId="1151" builtinId="9" hidden="1"/>
    <cellStyle name="Besuchter Hyperlink" xfId="1153" builtinId="9" hidden="1"/>
    <cellStyle name="Besuchter Hyperlink" xfId="1155" builtinId="9" hidden="1"/>
    <cellStyle name="Besuchter Hyperlink" xfId="1157" builtinId="9" hidden="1"/>
    <cellStyle name="Besuchter Hyperlink" xfId="1159" builtinId="9" hidden="1"/>
    <cellStyle name="Besuchter Hyperlink" xfId="1161" builtinId="9" hidden="1"/>
    <cellStyle name="Besuchter Hyperlink" xfId="1163" builtinId="9" hidden="1"/>
    <cellStyle name="Besuchter Hyperlink" xfId="1165" builtinId="9" hidden="1"/>
    <cellStyle name="Besuchter Hyperlink" xfId="1167" builtinId="9" hidden="1"/>
    <cellStyle name="Besuchter Hyperlink" xfId="1169" builtinId="9" hidden="1"/>
    <cellStyle name="Besuchter Hyperlink" xfId="1171" builtinId="9" hidden="1"/>
    <cellStyle name="Besuchter Hyperlink" xfId="1173" builtinId="9" hidden="1"/>
    <cellStyle name="Besuchter Hyperlink" xfId="1175" builtinId="9" hidden="1"/>
    <cellStyle name="Besuchter Hyperlink" xfId="1177" builtinId="9" hidden="1"/>
    <cellStyle name="Besuchter Hyperlink" xfId="1179" builtinId="9" hidden="1"/>
    <cellStyle name="Besuchter Hyperlink" xfId="1181" builtinId="9" hidden="1"/>
    <cellStyle name="Besuchter Hyperlink" xfId="1183" builtinId="9" hidden="1"/>
    <cellStyle name="Besuchter Hyperlink" xfId="1185" builtinId="9" hidden="1"/>
    <cellStyle name="Besuchter Hyperlink" xfId="1187" builtinId="9" hidden="1"/>
    <cellStyle name="Besuchter Hyperlink" xfId="1189" builtinId="9" hidden="1"/>
    <cellStyle name="Besuchter Hyperlink" xfId="1191" builtinId="9" hidden="1"/>
    <cellStyle name="Besuchter Hyperlink" xfId="1193" builtinId="9" hidden="1"/>
    <cellStyle name="Besuchter Hyperlink" xfId="1195" builtinId="9" hidden="1"/>
    <cellStyle name="Besuchter Hyperlink" xfId="1197" builtinId="9" hidden="1"/>
    <cellStyle name="Besuchter Hyperlink" xfId="1199" builtinId="9" hidden="1"/>
    <cellStyle name="Besuchter Hyperlink" xfId="1201" builtinId="9" hidden="1"/>
    <cellStyle name="Besuchter Hyperlink" xfId="1203" builtinId="9" hidden="1"/>
    <cellStyle name="Besuchter Hyperlink" xfId="1205" builtinId="9" hidden="1"/>
    <cellStyle name="Besuchter Hyperlink" xfId="1207" builtinId="9" hidden="1"/>
    <cellStyle name="Besuchter Hyperlink" xfId="1209" builtinId="9" hidden="1"/>
    <cellStyle name="Besuchter Hyperlink" xfId="1211" builtinId="9" hidden="1"/>
    <cellStyle name="Besuchter Hyperlink" xfId="1213" builtinId="9" hidden="1"/>
    <cellStyle name="Besuchter Hyperlink" xfId="1215" builtinId="9" hidden="1"/>
    <cellStyle name="Besuchter Hyperlink" xfId="1217" builtinId="9" hidden="1"/>
    <cellStyle name="Besuchter Hyperlink" xfId="1219" builtinId="9" hidden="1"/>
    <cellStyle name="Besuchter Hyperlink" xfId="1221" builtinId="9" hidden="1"/>
    <cellStyle name="Besuchter Hyperlink" xfId="1223" builtinId="9" hidden="1"/>
    <cellStyle name="Besuchter Hyperlink" xfId="1225" builtinId="9" hidden="1"/>
    <cellStyle name="Besuchter Hyperlink" xfId="1227" builtinId="9" hidden="1"/>
    <cellStyle name="Besuchter Hyperlink" xfId="1229" builtinId="9" hidden="1"/>
    <cellStyle name="Besuchter Hyperlink" xfId="1231" builtinId="9" hidden="1"/>
    <cellStyle name="Besuchter Hyperlink" xfId="1233" builtinId="9" hidden="1"/>
    <cellStyle name="Besuchter Hyperlink" xfId="1235" builtinId="9" hidden="1"/>
    <cellStyle name="Besuchter Hyperlink" xfId="1237" builtinId="9" hidden="1"/>
    <cellStyle name="Besuchter Hyperlink" xfId="1239" builtinId="9" hidden="1"/>
    <cellStyle name="Besuchter Hyperlink" xfId="1241" builtinId="9" hidden="1"/>
    <cellStyle name="Besuchter Hyperlink" xfId="1243" builtinId="9" hidden="1"/>
    <cellStyle name="Besuchter Hyperlink" xfId="1245" builtinId="9" hidden="1"/>
    <cellStyle name="Besuchter Hyperlink" xfId="1247" builtinId="9" hidden="1"/>
    <cellStyle name="Besuchter Hyperlink" xfId="1249" builtinId="9" hidden="1"/>
    <cellStyle name="Besuchter Hyperlink" xfId="1251" builtinId="9" hidden="1"/>
    <cellStyle name="Besuchter Hyperlink" xfId="1253" builtinId="9" hidden="1"/>
    <cellStyle name="Besuchter Hyperlink" xfId="1255" builtinId="9" hidden="1"/>
    <cellStyle name="Besuchter Hyperlink" xfId="1257" builtinId="9" hidden="1"/>
    <cellStyle name="Besuchter Hyperlink" xfId="1259" builtinId="9" hidden="1"/>
    <cellStyle name="Besuchter Hyperlink" xfId="1261" builtinId="9" hidden="1"/>
    <cellStyle name="Besuchter Hyperlink" xfId="1263" builtinId="9" hidden="1"/>
    <cellStyle name="Besuchter Hyperlink" xfId="1265" builtinId="9" hidden="1"/>
    <cellStyle name="Besuchter Hyperlink" xfId="1267" builtinId="9" hidden="1"/>
    <cellStyle name="Besuchter Hyperlink" xfId="1269" builtinId="9" hidden="1"/>
    <cellStyle name="Besuchter Hyperlink" xfId="1271" builtinId="9" hidden="1"/>
    <cellStyle name="Besuchter Hyperlink" xfId="1273" builtinId="9" hidden="1"/>
    <cellStyle name="Besuchter Hyperlink" xfId="1275" builtinId="9" hidden="1"/>
    <cellStyle name="Besuchter Hyperlink" xfId="1277" builtinId="9" hidden="1"/>
    <cellStyle name="Besuchter Hyperlink" xfId="1279" builtinId="9" hidden="1"/>
    <cellStyle name="Besuchter Hyperlink" xfId="1281" builtinId="9" hidden="1"/>
    <cellStyle name="Besuchter Hyperlink" xfId="1283" builtinId="9" hidden="1"/>
    <cellStyle name="Besuchter Hyperlink" xfId="1285" builtinId="9" hidden="1"/>
    <cellStyle name="Besuchter Hyperlink" xfId="1287" builtinId="9" hidden="1"/>
    <cellStyle name="Besuchter Hyperlink" xfId="1289" builtinId="9" hidden="1"/>
    <cellStyle name="Besuchter Hyperlink" xfId="1291" builtinId="9" hidden="1"/>
    <cellStyle name="Besuchter Hyperlink" xfId="1293" builtinId="9" hidden="1"/>
    <cellStyle name="Besuchter Hyperlink" xfId="1295" builtinId="9" hidden="1"/>
    <cellStyle name="Besuchter Hyperlink" xfId="1297" builtinId="9" hidden="1"/>
    <cellStyle name="Besuchter Hyperlink" xfId="1299" builtinId="9" hidden="1"/>
    <cellStyle name="Besuchter Hyperlink" xfId="1301" builtinId="9" hidden="1"/>
    <cellStyle name="Besuchter Hyperlink" xfId="1303" builtinId="9" hidden="1"/>
    <cellStyle name="Besuchter Hyperlink" xfId="1305" builtinId="9" hidden="1"/>
    <cellStyle name="Besuchter Hyperlink" xfId="1307" builtinId="9" hidden="1"/>
    <cellStyle name="Besuchter Hyperlink" xfId="1309" builtinId="9" hidden="1"/>
    <cellStyle name="Besuchter Hyperlink" xfId="1311" builtinId="9" hidden="1"/>
    <cellStyle name="Besuchter Hyperlink" xfId="1313" builtinId="9" hidden="1"/>
    <cellStyle name="Besuchter Hyperlink" xfId="1315" builtinId="9" hidden="1"/>
    <cellStyle name="Besuchter Hyperlink" xfId="1317" builtinId="9" hidden="1"/>
    <cellStyle name="Besuchter Hyperlink" xfId="1319" builtinId="9" hidden="1"/>
    <cellStyle name="Besuchter Hyperlink" xfId="1321" builtinId="9" hidden="1"/>
    <cellStyle name="Besuchter Hyperlink" xfId="1323" builtinId="9" hidden="1"/>
    <cellStyle name="Besuchter Hyperlink" xfId="1325" builtinId="9" hidden="1"/>
    <cellStyle name="Besuchter Hyperlink" xfId="1327" builtinId="9" hidden="1"/>
    <cellStyle name="Besuchter Hyperlink" xfId="1329" builtinId="9" hidden="1"/>
    <cellStyle name="Besuchter Hyperlink" xfId="1331" builtinId="9" hidden="1"/>
    <cellStyle name="Besuchter Hyperlink" xfId="1333" builtinId="9" hidden="1"/>
    <cellStyle name="Besuchter Hyperlink" xfId="1335" builtinId="9" hidden="1"/>
    <cellStyle name="Besuchter Hyperlink" xfId="1337" builtinId="9" hidden="1"/>
    <cellStyle name="Besuchter Hyperlink" xfId="1339" builtinId="9" hidden="1"/>
    <cellStyle name="Besuchter Hyperlink" xfId="1341" builtinId="9" hidden="1"/>
    <cellStyle name="Besuchter Hyperlink" xfId="1343" builtinId="9" hidden="1"/>
    <cellStyle name="Besuchter Hyperlink" xfId="1345" builtinId="9" hidden="1"/>
    <cellStyle name="Besuchter Hyperlink" xfId="1347" builtinId="9" hidden="1"/>
    <cellStyle name="Besuchter Hyperlink" xfId="1349" builtinId="9" hidden="1"/>
    <cellStyle name="Besuchter Hyperlink" xfId="1351" builtinId="9" hidden="1"/>
    <cellStyle name="Besuchter Hyperlink" xfId="1353" builtinId="9" hidden="1"/>
    <cellStyle name="Besuchter Hyperlink" xfId="1355" builtinId="9" hidden="1"/>
    <cellStyle name="Dezimal 2" xfId="71"/>
    <cellStyle name="Dezimal 2 2" xfId="1356"/>
    <cellStyle name="Dezimal 2 2 2" xfId="1364"/>
    <cellStyle name="Dezimal 2 3" xfId="1360"/>
    <cellStyle name="Dezimal 3" xfId="420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1047" builtinId="3"/>
    <cellStyle name="Komma 2" xfId="625"/>
    <cellStyle name="Komma 2 2" xfId="1359"/>
    <cellStyle name="Komma 2 2 2" xfId="1367"/>
    <cellStyle name="Komma 2 3" xfId="1363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Neutral" xfId="8" builtinId="28" customBuiltin="1"/>
    <cellStyle name="Notiz" xfId="15" builtinId="10" customBuiltin="1"/>
    <cellStyle name="Prozent" xfId="726" builtinId="5"/>
    <cellStyle name="Prozent 2" xfId="72"/>
    <cellStyle name="Prozent 3" xfId="73"/>
    <cellStyle name="Prozent 3 2" xfId="1357"/>
    <cellStyle name="Prozent 3 2 2" xfId="1365"/>
    <cellStyle name="Prozent 3 3" xfId="1361"/>
    <cellStyle name="Prozent 4" xfId="421"/>
    <cellStyle name="Schlecht" xfId="7" builtinId="27" customBuiltin="1"/>
    <cellStyle name="Standard" xfId="0" builtinId="0"/>
    <cellStyle name="Standard 2" xfId="70"/>
    <cellStyle name="Standard 3" xfId="74"/>
    <cellStyle name="Standard 4" xfId="419"/>
    <cellStyle name="Standard 5" xfId="434"/>
    <cellStyle name="Standard 5 2" xfId="1358"/>
    <cellStyle name="Standard 5 2 2" xfId="1366"/>
    <cellStyle name="Standard 5 3" xfId="136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52">
    <dxf>
      <font>
        <color theme="0"/>
      </font>
    </dxf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de-CH" sz="1200" b="0"/>
              <a:t>Entwicklung</a:t>
            </a:r>
            <a:r>
              <a:rPr lang="de-CH" sz="1200" b="0" baseline="0"/>
              <a:t> E+B in WMZ</a:t>
            </a:r>
            <a:endParaRPr lang="de-CH" sz="12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262423380513"/>
          <c:y val="0.17024865578890808"/>
          <c:w val="0.76431829587131295"/>
          <c:h val="0.61274168378896665"/>
        </c:manualLayout>
      </c:layout>
      <c:lineChart>
        <c:grouping val="standard"/>
        <c:varyColors val="0"/>
        <c:ser>
          <c:idx val="1"/>
          <c:order val="1"/>
          <c:tx>
            <c:strRef>
              <c:f>Modell_gemischt!$B$139</c:f>
              <c:strCache>
                <c:ptCount val="1"/>
                <c:pt idx="0">
                  <c:v>E+B in WMZ-Zonen (E+B)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Modell_gemischt!$D$137:$G$137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2017 </c:v>
                </c:pt>
                <c:pt idx="3">
                  <c:v>[…]</c:v>
                </c:pt>
              </c:strCache>
            </c:strRef>
          </c:cat>
          <c:val>
            <c:numRef>
              <c:f>Modell_gemischt!$D$139:$G$139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2-470D-8503-A5D2722B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5968"/>
        <c:axId val="138516736"/>
      </c:lineChart>
      <c:lineChart>
        <c:grouping val="standard"/>
        <c:varyColors val="0"/>
        <c:ser>
          <c:idx val="0"/>
          <c:order val="0"/>
          <c:tx>
            <c:strRef>
              <c:f>Modell_gemischt!$B$138</c:f>
              <c:strCache>
                <c:ptCount val="1"/>
                <c:pt idx="0">
                  <c:v>Bebaute WMZ-Zonen (ha)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Modell_gemischt!$D$137:$G$137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2017 </c:v>
                </c:pt>
                <c:pt idx="3">
                  <c:v>[…]</c:v>
                </c:pt>
              </c:strCache>
            </c:strRef>
          </c:cat>
          <c:val>
            <c:numRef>
              <c:f>Modell_gemischt!$D$138:$G$138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2-470D-8503-A5D2722B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4160"/>
        <c:axId val="138517888"/>
      </c:lineChart>
      <c:catAx>
        <c:axId val="13851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516736"/>
        <c:crosses val="autoZero"/>
        <c:auto val="1"/>
        <c:lblAlgn val="ctr"/>
        <c:lblOffset val="100"/>
        <c:noMultiLvlLbl val="0"/>
      </c:catAx>
      <c:valAx>
        <c:axId val="138516736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E+B in bebauten WMZ-Zonen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8515968"/>
        <c:crosses val="autoZero"/>
        <c:crossBetween val="between"/>
        <c:majorUnit val="2500"/>
        <c:minorUnit val="1000"/>
      </c:valAx>
      <c:valAx>
        <c:axId val="138517888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bebaute</a:t>
                </a:r>
                <a:r>
                  <a:rPr lang="de-CH" baseline="0"/>
                  <a:t> WMZ-Zone</a:t>
                </a:r>
                <a:endParaRPr lang="de-CH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8524160"/>
        <c:crosses val="max"/>
        <c:crossBetween val="between"/>
        <c:majorUnit val="25"/>
      </c:valAx>
      <c:catAx>
        <c:axId val="13852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17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8663543031128"/>
          <c:y val="0.87088307513961005"/>
          <c:w val="0.78387983506773995"/>
          <c:h val="7.855907570644070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TradeGothic" panose="020B0503040303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Modell_gemischt!$B$158</c:f>
          <c:strCache>
            <c:ptCount val="1"/>
            <c:pt idx="0">
              <c:v>Zielerreichung Dichtepfad bezogen auf 2016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adeGothic" panose="020B05030403030200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583031526093564"/>
          <c:y val="0.27230523065001455"/>
          <c:w val="0.7817287999183169"/>
          <c:h val="0.616408391313514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Modell_gemischt!$D$49</c:f>
              <c:strCache>
                <c:ptCount val="1"/>
                <c:pt idx="0">
                  <c:v>Basisdichte für Dichtepfad (2016)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Modell_gemischt!$B$43:$B$45</c:f>
              <c:strCache>
                <c:ptCount val="3"/>
                <c:pt idx="0">
                  <c:v>urban</c:v>
                </c:pt>
                <c:pt idx="1">
                  <c:v>periurban</c:v>
                </c:pt>
                <c:pt idx="2">
                  <c:v>ländlich</c:v>
                </c:pt>
              </c:strCache>
            </c:strRef>
          </c:cat>
          <c:val>
            <c:numRef>
              <c:f>Modell_gemischt!$D$50:$D$52</c:f>
              <c:numCache>
                <c:formatCode>_ * #,##0.0_ ;_ * \-#,##0.0_ ;_ * "-"??_ ;_ @_ 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54D-455B-98AA-F81A17197892}"/>
            </c:ext>
          </c:extLst>
        </c:ser>
        <c:ser>
          <c:idx val="1"/>
          <c:order val="1"/>
          <c:tx>
            <c:strRef>
              <c:f>Modell_gemischt!$D$42</c:f>
              <c:strCache>
                <c:ptCount val="1"/>
                <c:pt idx="0">
                  <c:v>aktuelle Dichten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FF9999"/>
              </a:solidFill>
            </a:ln>
            <a:effectLst/>
          </c:spPr>
          <c:invertIfNegative val="0"/>
          <c:cat>
            <c:strRef>
              <c:f>Modell_gemischt!$B$43:$B$45</c:f>
              <c:strCache>
                <c:ptCount val="3"/>
                <c:pt idx="0">
                  <c:v>urban</c:v>
                </c:pt>
                <c:pt idx="1">
                  <c:v>periurban</c:v>
                </c:pt>
                <c:pt idx="2">
                  <c:v>ländlich</c:v>
                </c:pt>
              </c:strCache>
            </c:strRef>
          </c:cat>
          <c:val>
            <c:numRef>
              <c:f>Modell_gemischt!$D$43:$D$45</c:f>
              <c:numCache>
                <c:formatCode>_ * #,##0.0_ ;_ * \-#,##0.0_ ;_ * "-"??_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D-455B-98AA-F81A17197892}"/>
            </c:ext>
          </c:extLst>
        </c:ser>
        <c:ser>
          <c:idx val="2"/>
          <c:order val="2"/>
          <c:tx>
            <c:strRef>
              <c:f>Modell_gemischt!$L$48</c:f>
              <c:strCache>
                <c:ptCount val="1"/>
                <c:pt idx="0">
                  <c:v>Dichteziel 2032 (E+B)/ha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Modell_gemischt!$B$43:$B$45</c:f>
              <c:strCache>
                <c:ptCount val="3"/>
                <c:pt idx="0">
                  <c:v>urban</c:v>
                </c:pt>
                <c:pt idx="1">
                  <c:v>periurban</c:v>
                </c:pt>
                <c:pt idx="2">
                  <c:v>ländlich</c:v>
                </c:pt>
              </c:strCache>
            </c:strRef>
          </c:cat>
          <c:val>
            <c:numRef>
              <c:f>Modell_gemischt!$L$50:$L$52</c:f>
              <c:numCache>
                <c:formatCode>_ * #,##0.0_ ;_ * \-#,##0.0_ ;_ * "-"??_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D-455B-98AA-F81A17197892}"/>
            </c:ext>
          </c:extLst>
        </c:ser>
        <c:ser>
          <c:idx val="3"/>
          <c:order val="3"/>
          <c:tx>
            <c:strRef>
              <c:f>Modell_gemischt!$J$48</c:f>
              <c:strCache>
                <c:ptCount val="1"/>
                <c:pt idx="0">
                  <c:v> Dichteziel für 2040 (E+B)/ha 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val>
            <c:numRef>
              <c:f>Modell_gemischt!$J$50:$J$52</c:f>
              <c:numCache>
                <c:formatCode>_ * #,##0.0_ ;_ * \-#,##0.0_ ;_ * "-"?_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7-465A-A76D-0D375B7C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550700984"/>
        <c:axId val="550693440"/>
      </c:barChart>
      <c:catAx>
        <c:axId val="550700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adeGothic" panose="020B0503040303020004" pitchFamily="34" charset="0"/>
                <a:ea typeface="+mn-ea"/>
                <a:cs typeface="+mn-cs"/>
              </a:defRPr>
            </a:pPr>
            <a:endParaRPr lang="de-DE"/>
          </a:p>
        </c:txPr>
        <c:crossAx val="550693440"/>
        <c:crosses val="autoZero"/>
        <c:auto val="1"/>
        <c:lblAlgn val="ctr"/>
        <c:lblOffset val="100"/>
        <c:noMultiLvlLbl val="0"/>
      </c:catAx>
      <c:valAx>
        <c:axId val="550693440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(E+B)/ha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adeGothic" panose="020B0503040303020004" pitchFamily="34" charset="0"/>
                <a:ea typeface="+mn-ea"/>
                <a:cs typeface="+mn-cs"/>
              </a:defRPr>
            </a:pPr>
            <a:endParaRPr lang="de-DE"/>
          </a:p>
        </c:txPr>
        <c:crossAx val="55070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534606229141272E-2"/>
          <c:y val="0.90122036172795184"/>
          <c:w val="0.9168567058193916"/>
          <c:h val="9.8779638272048137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adeGothic" panose="020B05030403030200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de-CH" sz="1200" b="0"/>
              <a:t>Entwicklung</a:t>
            </a:r>
            <a:r>
              <a:rPr lang="de-CH" sz="1200" b="0" baseline="0"/>
              <a:t> E+B in WMZ</a:t>
            </a:r>
            <a:endParaRPr lang="de-CH" sz="12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262423380513"/>
          <c:y val="0.17024865578890808"/>
          <c:w val="0.76431829587131295"/>
          <c:h val="0.61274168378896665"/>
        </c:manualLayout>
      </c:layout>
      <c:lineChart>
        <c:grouping val="standard"/>
        <c:varyColors val="0"/>
        <c:ser>
          <c:idx val="1"/>
          <c:order val="1"/>
          <c:tx>
            <c:strRef>
              <c:f>Modell_laendlich!$B$107</c:f>
              <c:strCache>
                <c:ptCount val="1"/>
                <c:pt idx="0">
                  <c:v>E+B in WMZ-Zonen (E+B)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Modell_laendlich!$D$105:$G$105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2017 </c:v>
                </c:pt>
                <c:pt idx="3">
                  <c:v>[…]</c:v>
                </c:pt>
              </c:strCache>
            </c:strRef>
          </c:cat>
          <c:val>
            <c:numRef>
              <c:f>Modell_laendlich!$D$107:$G$107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4-45B7-92F4-515C93228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5968"/>
        <c:axId val="138516736"/>
      </c:lineChart>
      <c:lineChart>
        <c:grouping val="standard"/>
        <c:varyColors val="0"/>
        <c:ser>
          <c:idx val="0"/>
          <c:order val="0"/>
          <c:tx>
            <c:strRef>
              <c:f>Modell_laendlich!$B$106</c:f>
              <c:strCache>
                <c:ptCount val="1"/>
                <c:pt idx="0">
                  <c:v>Bebaute WMZ-Zonen (ha)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Modell_laendlich!$D$105:$G$105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2017 </c:v>
                </c:pt>
                <c:pt idx="3">
                  <c:v>[…]</c:v>
                </c:pt>
              </c:strCache>
            </c:strRef>
          </c:cat>
          <c:val>
            <c:numRef>
              <c:f>Modell_laendlich!$D$106:$G$106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4-45B7-92F4-515C93228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4160"/>
        <c:axId val="138517888"/>
      </c:lineChart>
      <c:catAx>
        <c:axId val="13851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516736"/>
        <c:crosses val="autoZero"/>
        <c:auto val="1"/>
        <c:lblAlgn val="ctr"/>
        <c:lblOffset val="100"/>
        <c:noMultiLvlLbl val="0"/>
      </c:catAx>
      <c:valAx>
        <c:axId val="138516736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E+B in bebauten WMZ-Zonen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8515968"/>
        <c:crosses val="autoZero"/>
        <c:crossBetween val="between"/>
        <c:majorUnit val="2500"/>
        <c:minorUnit val="1000"/>
      </c:valAx>
      <c:valAx>
        <c:axId val="138517888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bebaute</a:t>
                </a:r>
                <a:r>
                  <a:rPr lang="de-CH" baseline="0"/>
                  <a:t> WMZ-Zone</a:t>
                </a:r>
                <a:endParaRPr lang="de-CH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8524160"/>
        <c:crosses val="max"/>
        <c:crossBetween val="between"/>
        <c:majorUnit val="25"/>
      </c:valAx>
      <c:catAx>
        <c:axId val="13852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17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8663543031128"/>
          <c:y val="0.87088307513961005"/>
          <c:w val="0.78387983506773995"/>
          <c:h val="7.855907570644070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TradeGothic" panose="020B0503040303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Modell_laendlich!$B$126</c:f>
          <c:strCache>
            <c:ptCount val="1"/>
            <c:pt idx="0">
              <c:v>Zielerreichung Dichtepfad bezogen auf 2016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adeGothic" panose="020B05030403030200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583031526093564"/>
          <c:y val="0.27230523065001455"/>
          <c:w val="0.7817287999183169"/>
          <c:h val="0.634500620621663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Modell_laendlich!$D$41</c:f>
              <c:strCache>
                <c:ptCount val="1"/>
                <c:pt idx="0">
                  <c:v>Basisdichte für Dichtepfad (2016)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Modell_laendlich!$B$37:$B$37</c:f>
              <c:strCache>
                <c:ptCount val="1"/>
                <c:pt idx="0">
                  <c:v>ländlich</c:v>
                </c:pt>
              </c:strCache>
            </c:strRef>
          </c:cat>
          <c:val>
            <c:numRef>
              <c:f>Modell_laendlich!$D$42:$D$42</c:f>
              <c:numCache>
                <c:formatCode>_ * #,##0.0_ ;_ * \-#,##0.0_ ;_ * "-"??_ ;_ @_ 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080-4130-B217-AD749390119A}"/>
            </c:ext>
          </c:extLst>
        </c:ser>
        <c:ser>
          <c:idx val="1"/>
          <c:order val="1"/>
          <c:tx>
            <c:strRef>
              <c:f>Modell_laendlich!$D$36</c:f>
              <c:strCache>
                <c:ptCount val="1"/>
                <c:pt idx="0">
                  <c:v>aktuelle Dichten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FF9999"/>
              </a:solidFill>
            </a:ln>
            <a:effectLst/>
          </c:spPr>
          <c:invertIfNegative val="0"/>
          <c:cat>
            <c:strRef>
              <c:f>Modell_laendlich!$B$37:$B$37</c:f>
              <c:strCache>
                <c:ptCount val="1"/>
                <c:pt idx="0">
                  <c:v>ländlich</c:v>
                </c:pt>
              </c:strCache>
            </c:strRef>
          </c:cat>
          <c:val>
            <c:numRef>
              <c:f>Modell_laendlich!$D$37:$D$37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0-4130-B217-AD749390119A}"/>
            </c:ext>
          </c:extLst>
        </c:ser>
        <c:ser>
          <c:idx val="2"/>
          <c:order val="2"/>
          <c:tx>
            <c:strRef>
              <c:f>Modell_laendlich!$L$40</c:f>
              <c:strCache>
                <c:ptCount val="1"/>
                <c:pt idx="0">
                  <c:v>Dichteziel 2032 (E+B)/ha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Modell_laendlich!$B$37:$B$37</c:f>
              <c:strCache>
                <c:ptCount val="1"/>
                <c:pt idx="0">
                  <c:v>ländlich</c:v>
                </c:pt>
              </c:strCache>
            </c:strRef>
          </c:cat>
          <c:val>
            <c:numRef>
              <c:f>Modell_laendlich!$L$42:$L$42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80-4130-B217-AD749390119A}"/>
            </c:ext>
          </c:extLst>
        </c:ser>
        <c:ser>
          <c:idx val="3"/>
          <c:order val="3"/>
          <c:tx>
            <c:strRef>
              <c:f>Modell_laendlich!$L$40</c:f>
              <c:strCache>
                <c:ptCount val="1"/>
                <c:pt idx="0">
                  <c:v>Dichteziel 2032 (E+B)/ha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val>
            <c:numRef>
              <c:f>Modell_laendlich!$L$42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5-4626-BE7E-AE89929D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550700984"/>
        <c:axId val="550693440"/>
      </c:barChart>
      <c:catAx>
        <c:axId val="550700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adeGothic" panose="020B0503040303020004" pitchFamily="34" charset="0"/>
                <a:ea typeface="+mn-ea"/>
                <a:cs typeface="+mn-cs"/>
              </a:defRPr>
            </a:pPr>
            <a:endParaRPr lang="de-DE"/>
          </a:p>
        </c:txPr>
        <c:crossAx val="550693440"/>
        <c:crosses val="autoZero"/>
        <c:auto val="1"/>
        <c:lblAlgn val="ctr"/>
        <c:lblOffset val="100"/>
        <c:noMultiLvlLbl val="0"/>
      </c:catAx>
      <c:valAx>
        <c:axId val="550693440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(E+B)/ha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adeGothic" panose="020B0503040303020004" pitchFamily="34" charset="0"/>
                <a:ea typeface="+mn-ea"/>
                <a:cs typeface="+mn-cs"/>
              </a:defRPr>
            </a:pPr>
            <a:endParaRPr lang="de-DE"/>
          </a:p>
        </c:txPr>
        <c:crossAx val="55070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534606229141272E-2"/>
          <c:y val="0.91931257941223843"/>
          <c:w val="0.92319689121240311"/>
          <c:h val="8.0687507860740623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adeGothic" panose="020B05030403030200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157332</xdr:colOff>
      <xdr:row>140</xdr:row>
      <xdr:rowOff>130685</xdr:rowOff>
    </xdr:from>
    <xdr:to>
      <xdr:col>7</xdr:col>
      <xdr:colOff>21260</xdr:colOff>
      <xdr:row>156</xdr:row>
      <xdr:rowOff>146027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107676</xdr:colOff>
      <xdr:row>157</xdr:row>
      <xdr:rowOff>19879</xdr:rowOff>
    </xdr:from>
    <xdr:to>
      <xdr:col>6</xdr:col>
      <xdr:colOff>339587</xdr:colOff>
      <xdr:row>174</xdr:row>
      <xdr:rowOff>113110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157332</xdr:colOff>
      <xdr:row>108</xdr:row>
      <xdr:rowOff>130685</xdr:rowOff>
    </xdr:from>
    <xdr:to>
      <xdr:col>7</xdr:col>
      <xdr:colOff>21260</xdr:colOff>
      <xdr:row>124</xdr:row>
      <xdr:rowOff>146027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107676</xdr:colOff>
      <xdr:row>125</xdr:row>
      <xdr:rowOff>19879</xdr:rowOff>
    </xdr:from>
    <xdr:to>
      <xdr:col>6</xdr:col>
      <xdr:colOff>339587</xdr:colOff>
      <xdr:row>141</xdr:row>
      <xdr:rowOff>137492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5</xdr:row>
      <xdr:rowOff>85726</xdr:rowOff>
    </xdr:from>
    <xdr:to>
      <xdr:col>0</xdr:col>
      <xdr:colOff>6724650</xdr:colOff>
      <xdr:row>10</xdr:row>
      <xdr:rowOff>70825</xdr:rowOff>
    </xdr:to>
    <xdr:grpSp>
      <xdr:nvGrpSpPr>
        <xdr:cNvPr id="6" name="Gruppieren 5"/>
        <xdr:cNvGrpSpPr/>
      </xdr:nvGrpSpPr>
      <xdr:grpSpPr>
        <a:xfrm>
          <a:off x="57151" y="895351"/>
          <a:ext cx="6667499" cy="794724"/>
          <a:chOff x="57151" y="895351"/>
          <a:chExt cx="6667499" cy="794724"/>
        </a:xfrm>
      </xdr:grpSpPr>
      <xdr:pic>
        <xdr:nvPicPr>
          <xdr:cNvPr id="2" name="Grafik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7151" y="895351"/>
            <a:ext cx="6667499" cy="794724"/>
          </a:xfrm>
          <a:prstGeom prst="rect">
            <a:avLst/>
          </a:prstGeom>
        </xdr:spPr>
      </xdr:pic>
      <xdr:sp macro="" textlink="">
        <xdr:nvSpPr>
          <xdr:cNvPr id="4" name="Rechteck 3"/>
          <xdr:cNvSpPr/>
        </xdr:nvSpPr>
        <xdr:spPr>
          <a:xfrm>
            <a:off x="2381250" y="962025"/>
            <a:ext cx="638175" cy="28575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5" name="Rechteck 4"/>
          <xdr:cNvSpPr/>
        </xdr:nvSpPr>
        <xdr:spPr>
          <a:xfrm>
            <a:off x="4076701" y="1133474"/>
            <a:ext cx="457200" cy="504826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2"/>
  <sheetViews>
    <sheetView showGridLines="0" tabSelected="1" zoomScale="145" zoomScaleNormal="145" zoomScaleSheetLayoutView="120" workbookViewId="0">
      <selection activeCell="O1" sqref="O1"/>
    </sheetView>
  </sheetViews>
  <sheetFormatPr baseColWidth="10" defaultColWidth="4.85546875" defaultRowHeight="12.75" customHeight="1" x14ac:dyDescent="0.2"/>
  <cols>
    <col min="1" max="1" width="3.42578125" style="9" customWidth="1"/>
    <col min="2" max="2" width="25.85546875" style="6" customWidth="1"/>
    <col min="3" max="3" width="8.85546875" style="6" customWidth="1"/>
    <col min="4" max="7" width="6.140625" style="6" customWidth="1"/>
    <col min="8" max="8" width="4.140625" style="8" bestFit="1" customWidth="1"/>
    <col min="9" max="9" width="7.28515625" style="6" customWidth="1"/>
    <col min="10" max="11" width="7.42578125" style="6" customWidth="1"/>
    <col min="12" max="12" width="6.140625" style="6" customWidth="1"/>
    <col min="13" max="14" width="8.28515625" style="7" customWidth="1"/>
    <col min="15" max="15" width="8.140625" style="7" customWidth="1"/>
    <col min="16" max="16" width="1.28515625" style="6" customWidth="1"/>
    <col min="17" max="16384" width="4.85546875" style="6"/>
  </cols>
  <sheetData>
    <row r="1" spans="1:17" s="2" customFormat="1" ht="12.75" customHeight="1" x14ac:dyDescent="0.2">
      <c r="A1" s="1" t="s">
        <v>5</v>
      </c>
      <c r="B1" s="1"/>
      <c r="H1" s="3"/>
      <c r="M1" s="4"/>
      <c r="O1" s="168" t="s">
        <v>106</v>
      </c>
      <c r="P1" s="170"/>
      <c r="Q1" s="179"/>
    </row>
    <row r="2" spans="1:17" s="5" customFormat="1" ht="12.75" customHeight="1" x14ac:dyDescent="0.2">
      <c r="A2" s="5" t="s">
        <v>42</v>
      </c>
      <c r="O2" s="169" t="s">
        <v>107</v>
      </c>
      <c r="Q2" s="180"/>
    </row>
    <row r="3" spans="1:17" s="2" customFormat="1" ht="12.75" customHeight="1" x14ac:dyDescent="0.2">
      <c r="A3" s="1" t="s">
        <v>102</v>
      </c>
      <c r="B3" s="1"/>
      <c r="H3" s="3"/>
      <c r="M3" s="4"/>
      <c r="O3" s="169" t="s">
        <v>81</v>
      </c>
      <c r="Q3" s="180"/>
    </row>
    <row r="4" spans="1:17" s="98" customFormat="1" ht="12.75" customHeight="1" x14ac:dyDescent="0.2">
      <c r="A4" s="97" t="s">
        <v>134</v>
      </c>
      <c r="B4" s="97"/>
      <c r="E4" s="99"/>
      <c r="H4" s="43"/>
      <c r="M4" s="99"/>
      <c r="N4" s="99"/>
      <c r="O4" s="99"/>
      <c r="Q4" s="181"/>
    </row>
    <row r="5" spans="1:17" ht="12.75" customHeight="1" x14ac:dyDescent="0.2">
      <c r="D5" s="98"/>
      <c r="E5" s="99"/>
      <c r="F5" s="98"/>
      <c r="G5" s="98"/>
      <c r="H5" s="43"/>
      <c r="I5" s="98"/>
      <c r="J5" s="98"/>
      <c r="K5" s="98"/>
      <c r="Q5" s="182"/>
    </row>
    <row r="6" spans="1:17" s="57" customFormat="1" ht="12.75" customHeight="1" x14ac:dyDescent="0.2">
      <c r="A6" s="161" t="s">
        <v>45</v>
      </c>
      <c r="B6" s="162"/>
      <c r="H6" s="8"/>
      <c r="M6" s="73"/>
      <c r="N6" s="73"/>
      <c r="O6" s="91"/>
      <c r="Q6" s="183"/>
    </row>
    <row r="7" spans="1:17" s="57" customFormat="1" ht="12.75" customHeight="1" x14ac:dyDescent="0.2">
      <c r="A7" s="92" t="s">
        <v>77</v>
      </c>
      <c r="B7" s="72"/>
      <c r="H7" s="8"/>
      <c r="M7" s="73"/>
      <c r="N7" s="73"/>
      <c r="O7" s="91"/>
      <c r="Q7" s="183"/>
    </row>
    <row r="8" spans="1:17" s="57" customFormat="1" ht="12.75" customHeight="1" x14ac:dyDescent="0.2">
      <c r="A8" s="93" t="s">
        <v>78</v>
      </c>
      <c r="B8" s="72"/>
      <c r="H8" s="8"/>
      <c r="M8" s="73"/>
      <c r="N8" s="73"/>
      <c r="O8" s="91"/>
      <c r="Q8" s="183"/>
    </row>
    <row r="9" spans="1:17" ht="12.75" customHeight="1" x14ac:dyDescent="0.2">
      <c r="A9" s="10" t="s">
        <v>43</v>
      </c>
      <c r="B9" s="10"/>
      <c r="C9" s="57"/>
      <c r="O9" s="7" t="s">
        <v>48</v>
      </c>
      <c r="Q9" s="182"/>
    </row>
    <row r="10" spans="1:17" ht="12.75" customHeight="1" x14ac:dyDescent="0.2">
      <c r="A10" s="11" t="s">
        <v>94</v>
      </c>
      <c r="B10" s="11"/>
      <c r="C10" s="57"/>
      <c r="O10" s="7" t="s">
        <v>50</v>
      </c>
      <c r="Q10" s="182"/>
    </row>
    <row r="11" spans="1:17" ht="12.75" customHeight="1" x14ac:dyDescent="0.2">
      <c r="A11" s="120" t="s">
        <v>66</v>
      </c>
      <c r="B11" s="120"/>
      <c r="C11" s="57"/>
      <c r="O11" s="12" t="s">
        <v>79</v>
      </c>
      <c r="Q11" s="182"/>
    </row>
    <row r="12" spans="1:17" ht="12.75" customHeight="1" x14ac:dyDescent="0.2">
      <c r="A12" s="13" t="s">
        <v>44</v>
      </c>
      <c r="B12" s="13"/>
      <c r="C12" s="57"/>
      <c r="O12" s="12" t="s">
        <v>96</v>
      </c>
      <c r="Q12" s="182"/>
    </row>
    <row r="13" spans="1:17" ht="12.75" customHeight="1" x14ac:dyDescent="0.2">
      <c r="I13" s="15"/>
      <c r="J13" s="15"/>
      <c r="K13" s="15"/>
      <c r="L13" s="15"/>
      <c r="Q13" s="182"/>
    </row>
    <row r="14" spans="1:17" s="21" customFormat="1" ht="24.95" customHeight="1" x14ac:dyDescent="0.2">
      <c r="A14" s="16" t="s">
        <v>3</v>
      </c>
      <c r="B14" s="231" t="s">
        <v>110</v>
      </c>
      <c r="C14" s="232" t="s">
        <v>111</v>
      </c>
      <c r="D14" s="222" t="s">
        <v>128</v>
      </c>
      <c r="E14" s="18"/>
      <c r="F14" s="18"/>
      <c r="G14" s="18"/>
      <c r="H14" s="18"/>
      <c r="I14" s="19" t="s">
        <v>31</v>
      </c>
      <c r="J14" s="19"/>
      <c r="K14" s="19"/>
      <c r="L14" s="19"/>
      <c r="M14" s="18"/>
      <c r="N14" s="20"/>
      <c r="O14" s="143" t="s">
        <v>39</v>
      </c>
      <c r="Q14" s="182"/>
    </row>
    <row r="15" spans="1:17" ht="5.25" customHeight="1" x14ac:dyDescent="0.2">
      <c r="A15" s="9" t="s">
        <v>113</v>
      </c>
      <c r="Q15" s="182"/>
    </row>
    <row r="16" spans="1:17" ht="12.75" customHeight="1" x14ac:dyDescent="0.2">
      <c r="A16" s="8" t="s">
        <v>11</v>
      </c>
      <c r="B16" s="165" t="s">
        <v>116</v>
      </c>
      <c r="C16" s="221">
        <v>2017</v>
      </c>
      <c r="D16" s="23" t="s">
        <v>9</v>
      </c>
      <c r="E16" s="23" t="s">
        <v>6</v>
      </c>
      <c r="F16" s="23" t="s">
        <v>4</v>
      </c>
      <c r="G16" s="23" t="s">
        <v>7</v>
      </c>
      <c r="H16" s="8" t="s">
        <v>127</v>
      </c>
      <c r="I16" s="10"/>
      <c r="J16" s="69"/>
      <c r="K16" s="194" t="s">
        <v>52</v>
      </c>
      <c r="L16" s="207">
        <v>2017</v>
      </c>
      <c r="M16" s="194"/>
      <c r="N16" s="194" t="s">
        <v>120</v>
      </c>
      <c r="Q16" s="182"/>
    </row>
    <row r="17" spans="1:17" ht="12.75" customHeight="1" x14ac:dyDescent="0.2">
      <c r="B17" s="24" t="s">
        <v>0</v>
      </c>
      <c r="C17" s="25"/>
      <c r="D17" s="144">
        <f>SUM(E17:G17)</f>
        <v>0</v>
      </c>
      <c r="E17" s="145"/>
      <c r="F17" s="146"/>
      <c r="G17" s="147"/>
      <c r="I17" s="69"/>
      <c r="J17" s="69"/>
      <c r="K17" s="194" t="s">
        <v>118</v>
      </c>
      <c r="L17" s="208">
        <v>15</v>
      </c>
      <c r="M17" s="10" t="s">
        <v>119</v>
      </c>
      <c r="N17" s="195">
        <f>IF(Stand_Berechnung&gt;0,Stand_Berechnung+Betrachtungszeitraum_Jahre,"")</f>
        <v>2032</v>
      </c>
      <c r="Q17" s="182"/>
    </row>
    <row r="18" spans="1:17" ht="12.75" customHeight="1" x14ac:dyDescent="0.2">
      <c r="B18" s="24" t="s">
        <v>2</v>
      </c>
      <c r="C18" s="25"/>
      <c r="D18" s="144">
        <f>SUM(E18:G18)</f>
        <v>0</v>
      </c>
      <c r="E18" s="148"/>
      <c r="F18" s="149"/>
      <c r="G18" s="150"/>
      <c r="I18" s="10" t="s">
        <v>126</v>
      </c>
      <c r="J18" s="23"/>
      <c r="K18" s="202" t="s">
        <v>123</v>
      </c>
      <c r="L18" s="209">
        <v>2017</v>
      </c>
      <c r="M18" s="202" t="s">
        <v>124</v>
      </c>
      <c r="N18" s="209" t="s">
        <v>132</v>
      </c>
    </row>
    <row r="19" spans="1:17" ht="12.75" customHeight="1" x14ac:dyDescent="0.2">
      <c r="B19" s="24" t="s">
        <v>1</v>
      </c>
      <c r="C19" s="25"/>
      <c r="D19" s="144">
        <f>SUM(E19:G19)</f>
        <v>0</v>
      </c>
      <c r="E19" s="151"/>
      <c r="F19" s="152"/>
      <c r="G19" s="153"/>
      <c r="I19" s="69"/>
      <c r="J19" s="69"/>
      <c r="K19" s="194"/>
      <c r="L19" s="10"/>
      <c r="M19" s="10"/>
      <c r="N19" s="194"/>
    </row>
    <row r="20" spans="1:17" ht="12.75" customHeight="1" x14ac:dyDescent="0.2">
      <c r="B20" s="22" t="s">
        <v>8</v>
      </c>
      <c r="C20" s="23"/>
      <c r="D20" s="154">
        <f>SUM(D17:D19)</f>
        <v>0</v>
      </c>
      <c r="E20" s="154">
        <f>SUM(E17:E19)</f>
        <v>0</v>
      </c>
      <c r="F20" s="154">
        <f t="shared" ref="F20:G20" si="0">SUM(F17:F19)</f>
        <v>0</v>
      </c>
      <c r="G20" s="154">
        <f t="shared" si="0"/>
        <v>0</v>
      </c>
      <c r="I20" s="69"/>
      <c r="J20" s="69"/>
      <c r="K20" s="224" t="s">
        <v>133</v>
      </c>
      <c r="L20" s="209">
        <v>2040</v>
      </c>
      <c r="M20" s="10"/>
      <c r="N20" s="194"/>
      <c r="Q20" s="225"/>
    </row>
    <row r="21" spans="1:17" ht="5.25" customHeight="1" x14ac:dyDescent="0.2">
      <c r="Q21" s="182"/>
    </row>
    <row r="22" spans="1:17" ht="12.75" customHeight="1" x14ac:dyDescent="0.2">
      <c r="A22" s="8" t="s">
        <v>12</v>
      </c>
      <c r="B22" s="165" t="s">
        <v>115</v>
      </c>
      <c r="C22" s="221">
        <v>2017</v>
      </c>
      <c r="D22" s="23" t="s">
        <v>9</v>
      </c>
      <c r="E22" s="23" t="s">
        <v>6</v>
      </c>
      <c r="F22" s="23" t="s">
        <v>4</v>
      </c>
      <c r="G22" s="23" t="s">
        <v>7</v>
      </c>
      <c r="H22" s="8" t="s">
        <v>82</v>
      </c>
      <c r="I22" s="27" t="s">
        <v>64</v>
      </c>
      <c r="J22" s="27"/>
      <c r="K22" s="27"/>
      <c r="L22" s="27"/>
      <c r="M22" s="28" t="s">
        <v>32</v>
      </c>
      <c r="N22" s="27" t="s">
        <v>25</v>
      </c>
      <c r="Q22" s="182"/>
    </row>
    <row r="23" spans="1:17" ht="12.75" customHeight="1" x14ac:dyDescent="0.2">
      <c r="B23" s="24" t="s">
        <v>0</v>
      </c>
      <c r="C23" s="25"/>
      <c r="D23" s="144">
        <f>SUM(E23:G23)</f>
        <v>0</v>
      </c>
      <c r="E23" s="145"/>
      <c r="F23" s="146"/>
      <c r="G23" s="147"/>
      <c r="I23" s="29" t="str">
        <f>IF(D23=0,"",D23/D29)</f>
        <v/>
      </c>
      <c r="J23" s="29"/>
      <c r="K23" s="29"/>
      <c r="L23" s="29"/>
      <c r="M23" s="155"/>
      <c r="N23" s="29" t="str">
        <f>IF(M23=0,"",M23/D29)</f>
        <v/>
      </c>
      <c r="Q23" s="182"/>
    </row>
    <row r="24" spans="1:17" ht="12.75" customHeight="1" x14ac:dyDescent="0.2">
      <c r="B24" s="24" t="s">
        <v>2</v>
      </c>
      <c r="C24" s="25"/>
      <c r="D24" s="144">
        <f>SUM(E24:G24)</f>
        <v>0</v>
      </c>
      <c r="E24" s="148"/>
      <c r="F24" s="149"/>
      <c r="G24" s="150"/>
      <c r="I24" s="29" t="str">
        <f>IF(D24=0,"",D24/D30)</f>
        <v/>
      </c>
      <c r="J24" s="29"/>
      <c r="K24" s="29"/>
      <c r="L24" s="29"/>
      <c r="M24" s="156"/>
      <c r="N24" s="29" t="str">
        <f t="shared" ref="N24:N25" si="1">IF(M24=0,"",M24/D30)</f>
        <v/>
      </c>
      <c r="Q24" s="182"/>
    </row>
    <row r="25" spans="1:17" ht="12.75" customHeight="1" x14ac:dyDescent="0.2">
      <c r="B25" s="24" t="s">
        <v>1</v>
      </c>
      <c r="C25" s="25"/>
      <c r="D25" s="144">
        <f>SUM(E25:G25)</f>
        <v>0</v>
      </c>
      <c r="E25" s="151"/>
      <c r="F25" s="152"/>
      <c r="G25" s="153"/>
      <c r="I25" s="29" t="str">
        <f>IF(D25=0,"",D25/D31)</f>
        <v/>
      </c>
      <c r="J25" s="29"/>
      <c r="K25" s="29"/>
      <c r="L25" s="29"/>
      <c r="M25" s="157"/>
      <c r="N25" s="29" t="str">
        <f t="shared" si="1"/>
        <v/>
      </c>
      <c r="Q25" s="182"/>
    </row>
    <row r="26" spans="1:17" ht="12.75" customHeight="1" x14ac:dyDescent="0.2">
      <c r="B26" s="22" t="s">
        <v>8</v>
      </c>
      <c r="C26" s="23"/>
      <c r="D26" s="154">
        <f>SUM(D23:D25)</f>
        <v>0</v>
      </c>
      <c r="E26" s="154">
        <f t="shared" ref="E26:G26" si="2">SUM(E23:E25)</f>
        <v>0</v>
      </c>
      <c r="F26" s="154">
        <f t="shared" si="2"/>
        <v>0</v>
      </c>
      <c r="G26" s="154">
        <f t="shared" si="2"/>
        <v>0</v>
      </c>
      <c r="I26" s="30" t="str">
        <f>IF(D26=0,"",D26/D32)</f>
        <v/>
      </c>
      <c r="J26" s="30"/>
      <c r="K26" s="30"/>
      <c r="L26" s="30"/>
      <c r="M26" s="158">
        <f>SUM(M23:M25)</f>
        <v>0</v>
      </c>
      <c r="N26" s="30" t="str">
        <f>IF(M26=0,"",M26/D32)</f>
        <v/>
      </c>
      <c r="O26" s="7" t="s">
        <v>40</v>
      </c>
      <c r="Q26" s="182"/>
    </row>
    <row r="27" spans="1:17" ht="5.25" customHeight="1" x14ac:dyDescent="0.2">
      <c r="Q27" s="182"/>
    </row>
    <row r="28" spans="1:17" ht="12.75" customHeight="1" x14ac:dyDescent="0.2">
      <c r="A28" s="8" t="s">
        <v>13</v>
      </c>
      <c r="B28" s="165" t="s">
        <v>91</v>
      </c>
      <c r="C28" s="23"/>
      <c r="D28" s="23" t="s">
        <v>9</v>
      </c>
      <c r="E28" s="23" t="s">
        <v>6</v>
      </c>
      <c r="F28" s="23" t="s">
        <v>4</v>
      </c>
      <c r="G28" s="23" t="s">
        <v>7</v>
      </c>
      <c r="I28" s="26"/>
      <c r="J28" s="26"/>
      <c r="K28" s="26"/>
      <c r="L28" s="26"/>
      <c r="M28" s="26"/>
      <c r="Q28" s="182"/>
    </row>
    <row r="29" spans="1:17" ht="12.75" customHeight="1" x14ac:dyDescent="0.2">
      <c r="B29" s="24" t="s">
        <v>0</v>
      </c>
      <c r="C29" s="31"/>
      <c r="D29" s="144">
        <f>SUM(E29:G29)</f>
        <v>0</v>
      </c>
      <c r="E29" s="159">
        <f>E17+E23</f>
        <v>0</v>
      </c>
      <c r="F29" s="159">
        <f t="shared" ref="F29:G29" si="3">F17+F23</f>
        <v>0</v>
      </c>
      <c r="G29" s="159">
        <f t="shared" si="3"/>
        <v>0</v>
      </c>
      <c r="Q29" s="182"/>
    </row>
    <row r="30" spans="1:17" ht="12.75" customHeight="1" x14ac:dyDescent="0.2">
      <c r="B30" s="24" t="s">
        <v>2</v>
      </c>
      <c r="C30" s="31"/>
      <c r="D30" s="144">
        <f>SUM(E30:G30)</f>
        <v>0</v>
      </c>
      <c r="E30" s="159">
        <f t="shared" ref="E30:G31" si="4">E18+E24</f>
        <v>0</v>
      </c>
      <c r="F30" s="159">
        <f t="shared" si="4"/>
        <v>0</v>
      </c>
      <c r="G30" s="159">
        <f t="shared" si="4"/>
        <v>0</v>
      </c>
      <c r="Q30" s="182"/>
    </row>
    <row r="31" spans="1:17" ht="12.75" customHeight="1" x14ac:dyDescent="0.2">
      <c r="B31" s="24" t="s">
        <v>1</v>
      </c>
      <c r="C31" s="31"/>
      <c r="D31" s="144">
        <f>SUM(E31:G31)</f>
        <v>0</v>
      </c>
      <c r="E31" s="159">
        <f t="shared" si="4"/>
        <v>0</v>
      </c>
      <c r="F31" s="159">
        <f t="shared" si="4"/>
        <v>0</v>
      </c>
      <c r="G31" s="159">
        <f t="shared" si="4"/>
        <v>0</v>
      </c>
      <c r="I31" s="26"/>
      <c r="J31" s="26"/>
      <c r="K31" s="26"/>
      <c r="L31" s="26"/>
      <c r="M31" s="26"/>
      <c r="Q31" s="182"/>
    </row>
    <row r="32" spans="1:17" ht="12.75" customHeight="1" x14ac:dyDescent="0.2">
      <c r="B32" s="22" t="s">
        <v>8</v>
      </c>
      <c r="C32" s="23"/>
      <c r="D32" s="154">
        <f>SUM(D29:D31)</f>
        <v>0</v>
      </c>
      <c r="E32" s="154">
        <f>SUM(E29:E31)</f>
        <v>0</v>
      </c>
      <c r="F32" s="154">
        <f>SUM(F29:F31)</f>
        <v>0</v>
      </c>
      <c r="G32" s="154">
        <f t="shared" ref="G32" si="5">SUM(G29:G31)</f>
        <v>0</v>
      </c>
      <c r="I32" s="26"/>
      <c r="J32" s="26"/>
      <c r="K32" s="26"/>
      <c r="L32" s="26"/>
      <c r="M32" s="26"/>
      <c r="Q32" s="182"/>
    </row>
    <row r="33" spans="1:17" ht="5.25" customHeight="1" x14ac:dyDescent="0.2">
      <c r="Q33" s="182"/>
    </row>
    <row r="34" spans="1:17" ht="18" customHeight="1" x14ac:dyDescent="0.2">
      <c r="A34" s="8" t="s">
        <v>14</v>
      </c>
      <c r="B34" s="166" t="str">
        <f>CONCATENATE("E+B, Stand:  E [",Stand_Daten_STATPOP,"] / B [",Stand_Daten_STATENT,"]")</f>
        <v>E+B, Stand:  E [2017] / B [2016 prov]</v>
      </c>
      <c r="C34" s="193" t="s">
        <v>67</v>
      </c>
      <c r="D34" s="33" t="s">
        <v>9</v>
      </c>
      <c r="E34" s="33" t="s">
        <v>6</v>
      </c>
      <c r="F34" s="33" t="s">
        <v>4</v>
      </c>
      <c r="G34" s="33" t="s">
        <v>7</v>
      </c>
      <c r="H34" s="8" t="s">
        <v>83</v>
      </c>
      <c r="I34" s="34" t="str">
        <f>CONCATENATE("E+B in ",Betrachtungszeitraum_Jahre," Jahren")</f>
        <v>E+B in 15 Jahren</v>
      </c>
      <c r="J34" s="34"/>
      <c r="K34" s="34"/>
      <c r="L34" s="34"/>
      <c r="M34" s="35" t="s">
        <v>33</v>
      </c>
      <c r="N34" s="35" t="s">
        <v>26</v>
      </c>
      <c r="Q34" s="201"/>
    </row>
    <row r="35" spans="1:17" ht="12.75" customHeight="1" x14ac:dyDescent="0.2">
      <c r="B35" s="36" t="s">
        <v>0</v>
      </c>
      <c r="C35" s="100"/>
      <c r="D35" s="37">
        <f>E35+F35+G35+C35</f>
        <v>0</v>
      </c>
      <c r="E35" s="103"/>
      <c r="F35" s="104"/>
      <c r="G35" s="105"/>
      <c r="I35" s="38" t="s">
        <v>0</v>
      </c>
      <c r="J35" s="38"/>
      <c r="K35" s="38"/>
      <c r="L35" s="38"/>
      <c r="M35" s="223">
        <v>8.0000000000000002E-3</v>
      </c>
      <c r="N35" s="39">
        <f>(M35*D35*Betrachtungszeitraum_Jahre)+D35</f>
        <v>0</v>
      </c>
      <c r="Q35" s="182"/>
    </row>
    <row r="36" spans="1:17" ht="12.75" customHeight="1" x14ac:dyDescent="0.2">
      <c r="B36" s="36" t="s">
        <v>2</v>
      </c>
      <c r="C36" s="101"/>
      <c r="D36" s="37">
        <f t="shared" ref="D36:D37" si="6">E36+F36+G36+C36</f>
        <v>0</v>
      </c>
      <c r="E36" s="106"/>
      <c r="F36" s="107"/>
      <c r="G36" s="108"/>
      <c r="I36" s="38" t="s">
        <v>2</v>
      </c>
      <c r="J36" s="38"/>
      <c r="K36" s="38"/>
      <c r="L36" s="38"/>
      <c r="M36" s="223">
        <v>7.7000000000000002E-3</v>
      </c>
      <c r="N36" s="39">
        <f>(M36*D36*Betrachtungszeitraum_Jahre)+D36</f>
        <v>0</v>
      </c>
      <c r="Q36" s="182"/>
    </row>
    <row r="37" spans="1:17" ht="12.75" customHeight="1" x14ac:dyDescent="0.2">
      <c r="B37" s="36" t="s">
        <v>1</v>
      </c>
      <c r="C37" s="102"/>
      <c r="D37" s="37">
        <f t="shared" si="6"/>
        <v>0</v>
      </c>
      <c r="E37" s="109"/>
      <c r="F37" s="110"/>
      <c r="G37" s="111"/>
      <c r="I37" s="38" t="s">
        <v>1</v>
      </c>
      <c r="J37" s="38"/>
      <c r="K37" s="38"/>
      <c r="L37" s="38"/>
      <c r="M37" s="223">
        <v>5.7000000000000002E-3</v>
      </c>
      <c r="N37" s="39">
        <f>(M37*D37*Betrachtungszeitraum_Jahre)+D37</f>
        <v>0</v>
      </c>
      <c r="Q37" s="182"/>
    </row>
    <row r="38" spans="1:17" ht="12.75" customHeight="1" x14ac:dyDescent="0.2">
      <c r="B38" s="32" t="s">
        <v>51</v>
      </c>
      <c r="C38" s="41">
        <f>SUM(C35:C37)</f>
        <v>0</v>
      </c>
      <c r="D38" s="94">
        <f>SUM(D35:D37)</f>
        <v>0</v>
      </c>
      <c r="E38" s="41">
        <f t="shared" ref="E38:G38" si="7">SUM(E35:E37)</f>
        <v>0</v>
      </c>
      <c r="F38" s="41">
        <f t="shared" si="7"/>
        <v>0</v>
      </c>
      <c r="G38" s="41">
        <f t="shared" si="7"/>
        <v>0</v>
      </c>
      <c r="I38" s="34" t="s">
        <v>63</v>
      </c>
      <c r="J38" s="34"/>
      <c r="K38" s="34"/>
      <c r="L38" s="34"/>
      <c r="M38" s="42">
        <f>Stand_Berechnung+Betrachtungszeitraum_Jahre</f>
        <v>2032</v>
      </c>
      <c r="N38" s="233">
        <f>SUM(N35:N37)</f>
        <v>0</v>
      </c>
      <c r="O38" s="7" t="s">
        <v>41</v>
      </c>
      <c r="Q38" s="182"/>
    </row>
    <row r="39" spans="1:17" ht="12.75" customHeight="1" x14ac:dyDescent="0.2">
      <c r="B39" s="32" t="s">
        <v>52</v>
      </c>
      <c r="C39" s="32"/>
      <c r="D39" s="234">
        <f>Stand_Berechnung</f>
        <v>2017</v>
      </c>
      <c r="E39" s="32"/>
      <c r="F39" s="32"/>
      <c r="G39" s="32"/>
      <c r="I39" s="34" t="s">
        <v>71</v>
      </c>
      <c r="J39" s="34"/>
      <c r="K39" s="34"/>
      <c r="L39" s="34"/>
      <c r="M39" s="42"/>
      <c r="N39" s="94">
        <f>N38-D38</f>
        <v>0</v>
      </c>
      <c r="Q39" s="182"/>
    </row>
    <row r="40" spans="1:17" ht="5.25" customHeight="1" x14ac:dyDescent="0.2">
      <c r="Q40" s="182"/>
    </row>
    <row r="41" spans="1:17" ht="13.5" customHeight="1" x14ac:dyDescent="0.2">
      <c r="A41" s="177" t="s">
        <v>15</v>
      </c>
      <c r="B41" s="173" t="s">
        <v>30</v>
      </c>
      <c r="C41" s="197"/>
      <c r="D41" s="174" t="s">
        <v>9</v>
      </c>
      <c r="E41" s="174" t="s">
        <v>6</v>
      </c>
      <c r="F41" s="174" t="s">
        <v>4</v>
      </c>
      <c r="G41" s="174" t="s">
        <v>7</v>
      </c>
      <c r="P41" s="171"/>
      <c r="Q41" s="182"/>
    </row>
    <row r="42" spans="1:17" ht="18.75" customHeight="1" x14ac:dyDescent="0.2">
      <c r="A42" s="177"/>
      <c r="B42" s="173"/>
      <c r="C42" s="198"/>
      <c r="D42" s="191" t="s">
        <v>117</v>
      </c>
      <c r="E42" s="174"/>
      <c r="F42" s="174"/>
      <c r="G42" s="174"/>
      <c r="P42" s="171"/>
      <c r="Q42" s="184"/>
    </row>
    <row r="43" spans="1:17" ht="12.75" customHeight="1" x14ac:dyDescent="0.2">
      <c r="A43" s="46"/>
      <c r="B43" s="47" t="s">
        <v>0</v>
      </c>
      <c r="C43" s="199"/>
      <c r="D43" s="49" t="str">
        <f t="shared" ref="D43:G46" si="8">IF(D35=0,"",D35/D17)</f>
        <v/>
      </c>
      <c r="E43" s="48" t="str">
        <f t="shared" si="8"/>
        <v/>
      </c>
      <c r="F43" s="48" t="str">
        <f t="shared" si="8"/>
        <v/>
      </c>
      <c r="G43" s="48" t="str">
        <f t="shared" si="8"/>
        <v/>
      </c>
      <c r="Q43" s="182"/>
    </row>
    <row r="44" spans="1:17" ht="12.75" customHeight="1" x14ac:dyDescent="0.2">
      <c r="A44" s="46"/>
      <c r="B44" s="47" t="s">
        <v>2</v>
      </c>
      <c r="C44" s="199"/>
      <c r="D44" s="49" t="str">
        <f t="shared" si="8"/>
        <v/>
      </c>
      <c r="E44" s="48" t="str">
        <f t="shared" si="8"/>
        <v/>
      </c>
      <c r="F44" s="48" t="str">
        <f t="shared" si="8"/>
        <v/>
      </c>
      <c r="G44" s="48" t="str">
        <f t="shared" si="8"/>
        <v/>
      </c>
      <c r="Q44" s="182"/>
    </row>
    <row r="45" spans="1:17" ht="12.75" customHeight="1" x14ac:dyDescent="0.2">
      <c r="A45" s="46"/>
      <c r="B45" s="47" t="s">
        <v>1</v>
      </c>
      <c r="C45" s="199"/>
      <c r="D45" s="49" t="str">
        <f>IF(D37=0,"",D37/D19)</f>
        <v/>
      </c>
      <c r="E45" s="48" t="str">
        <f t="shared" si="8"/>
        <v/>
      </c>
      <c r="F45" s="48" t="str">
        <f t="shared" si="8"/>
        <v/>
      </c>
      <c r="G45" s="48" t="str">
        <f t="shared" si="8"/>
        <v/>
      </c>
      <c r="Q45" s="184"/>
    </row>
    <row r="46" spans="1:17" ht="12.75" customHeight="1" x14ac:dyDescent="0.2">
      <c r="A46" s="46"/>
      <c r="B46" s="44" t="s">
        <v>8</v>
      </c>
      <c r="C46" s="200"/>
      <c r="D46" s="49" t="str">
        <f t="shared" si="8"/>
        <v/>
      </c>
      <c r="E46" s="49" t="str">
        <f t="shared" si="8"/>
        <v/>
      </c>
      <c r="F46" s="49" t="str">
        <f t="shared" si="8"/>
        <v/>
      </c>
      <c r="G46" s="49" t="str">
        <f t="shared" si="8"/>
        <v/>
      </c>
      <c r="Q46" s="185"/>
    </row>
    <row r="47" spans="1:17" ht="5.25" customHeight="1" x14ac:dyDescent="0.2">
      <c r="Q47" s="185"/>
    </row>
    <row r="48" spans="1:17" ht="13.5" customHeight="1" x14ac:dyDescent="0.2">
      <c r="A48" s="177" t="s">
        <v>84</v>
      </c>
      <c r="B48" s="173" t="s">
        <v>121</v>
      </c>
      <c r="C48" s="210">
        <v>2016</v>
      </c>
      <c r="D48" s="174" t="s">
        <v>9</v>
      </c>
      <c r="E48" s="174" t="s">
        <v>6</v>
      </c>
      <c r="F48" s="174" t="s">
        <v>4</v>
      </c>
      <c r="G48" s="174" t="s">
        <v>7</v>
      </c>
      <c r="H48" s="178" t="s">
        <v>122</v>
      </c>
      <c r="I48" s="175" t="s">
        <v>112</v>
      </c>
      <c r="J48" s="230" t="str">
        <f>CONCATENATE("Dichteziel für ",Zeitpunkt_RP_Dichteziel," (E+B)/ha")</f>
        <v>Dichteziel für 2040 (E+B)/ha</v>
      </c>
      <c r="K48" s="228" t="str">
        <f>CONCATENATE("Anrechnung bis ",Stand_Berechnung+Betrachtungszeitraum_Jahre)</f>
        <v>Anrechnung bis 2032</v>
      </c>
      <c r="L48" s="227" t="str">
        <f>CONCATENATE("Dichteziel ",Stand_Berechnung+Betrachtungszeitraum_Jahre," (E+B)/ha")</f>
        <v>Dichteziel 2032 (E+B)/ha</v>
      </c>
      <c r="M48" s="227" t="s">
        <v>109</v>
      </c>
      <c r="N48" s="229" t="str">
        <f>CONCATENATE("Verbleibender Dichtepfad bis ",Zeitpunkt_RP_Dichteziel)</f>
        <v>Verbleibender Dichtepfad bis 2040</v>
      </c>
      <c r="O48" s="176" t="s">
        <v>49</v>
      </c>
      <c r="P48" s="171"/>
      <c r="Q48" s="182"/>
    </row>
    <row r="49" spans="1:17" ht="12.75" customHeight="1" x14ac:dyDescent="0.2">
      <c r="A49" s="177"/>
      <c r="B49" s="173"/>
      <c r="C49" s="189"/>
      <c r="D49" s="191" t="str">
        <f>CONCATENATE("Basisdichte für Dichtepfad (",C48,")")</f>
        <v>Basisdichte für Dichtepfad (2016)</v>
      </c>
      <c r="E49" s="174"/>
      <c r="F49" s="174"/>
      <c r="G49" s="174"/>
      <c r="H49" s="178"/>
      <c r="I49" s="175"/>
      <c r="J49" s="230"/>
      <c r="K49" s="228"/>
      <c r="L49" s="227"/>
      <c r="M49" s="227"/>
      <c r="N49" s="229"/>
      <c r="O49" s="176"/>
      <c r="P49" s="171"/>
      <c r="Q49" s="184"/>
    </row>
    <row r="50" spans="1:17" ht="12.75" customHeight="1" x14ac:dyDescent="0.2">
      <c r="A50" s="46"/>
      <c r="B50" s="47" t="s">
        <v>0</v>
      </c>
      <c r="C50" s="189"/>
      <c r="D50" s="211"/>
      <c r="E50" s="212"/>
      <c r="F50" s="212"/>
      <c r="G50" s="213"/>
      <c r="I50" s="47" t="s">
        <v>0</v>
      </c>
      <c r="J50" s="190">
        <f>D50+0.1*D50</f>
        <v>0</v>
      </c>
      <c r="K50" s="112">
        <v>0.06</v>
      </c>
      <c r="L50" s="49" t="str">
        <f>IF(D50="","",(1+K50)*D50)</f>
        <v/>
      </c>
      <c r="M50" s="192" t="str">
        <f>IF(OR(D43="",D50=""),"",(D43-D50)/D50)</f>
        <v/>
      </c>
      <c r="N50" s="187" t="str">
        <f>IF(M50&lt;&gt;"",0.1-M50,"")</f>
        <v/>
      </c>
      <c r="Q50" s="182"/>
    </row>
    <row r="51" spans="1:17" ht="12.75" customHeight="1" x14ac:dyDescent="0.2">
      <c r="A51" s="46"/>
      <c r="B51" s="47" t="s">
        <v>2</v>
      </c>
      <c r="C51" s="189"/>
      <c r="D51" s="214"/>
      <c r="E51" s="215"/>
      <c r="F51" s="215"/>
      <c r="G51" s="216"/>
      <c r="I51" s="47" t="s">
        <v>2</v>
      </c>
      <c r="J51" s="190">
        <f>D51+0.1*D51</f>
        <v>0</v>
      </c>
      <c r="K51" s="112">
        <v>0.06</v>
      </c>
      <c r="L51" s="49" t="str">
        <f>IF(D51="","",(1+K51)*D51)</f>
        <v/>
      </c>
      <c r="M51" s="192" t="str">
        <f>IF(OR(D44="",D51=""),"",(D44-D51)/D51)</f>
        <v/>
      </c>
      <c r="N51" s="187" t="str">
        <f t="shared" ref="N51" si="9">IF(M51&lt;&gt;"",0.1-M51,"")</f>
        <v/>
      </c>
      <c r="Q51" s="182"/>
    </row>
    <row r="52" spans="1:17" ht="12.75" customHeight="1" x14ac:dyDescent="0.2">
      <c r="A52" s="46"/>
      <c r="B52" s="47" t="s">
        <v>1</v>
      </c>
      <c r="C52" s="189"/>
      <c r="D52" s="214"/>
      <c r="E52" s="215"/>
      <c r="F52" s="215"/>
      <c r="G52" s="216"/>
      <c r="I52" s="47" t="s">
        <v>1</v>
      </c>
      <c r="J52" s="190">
        <f>D52</f>
        <v>0</v>
      </c>
      <c r="K52" s="188" t="s">
        <v>35</v>
      </c>
      <c r="L52" s="49">
        <f>D52</f>
        <v>0</v>
      </c>
      <c r="M52" s="49" t="str">
        <f>D45</f>
        <v/>
      </c>
      <c r="N52" s="226" t="str">
        <f>IF(M52&lt;D52,"gesunken!",IF(M52="","","Erfüllt! Neue Dichte möglichst halten."))</f>
        <v/>
      </c>
      <c r="Q52" s="184"/>
    </row>
    <row r="53" spans="1:17" ht="12.75" customHeight="1" x14ac:dyDescent="0.2">
      <c r="A53" s="46"/>
      <c r="B53" s="44" t="s">
        <v>8</v>
      </c>
      <c r="C53" s="49"/>
      <c r="D53" s="217"/>
      <c r="E53" s="218"/>
      <c r="F53" s="218"/>
      <c r="G53" s="219"/>
      <c r="I53" s="44"/>
      <c r="J53" s="189"/>
      <c r="K53" s="45"/>
      <c r="L53" s="45"/>
      <c r="M53" s="44"/>
      <c r="N53" s="226"/>
      <c r="Q53" s="185"/>
    </row>
    <row r="54" spans="1:17" ht="5.25" customHeight="1" x14ac:dyDescent="0.2">
      <c r="Q54" s="185"/>
    </row>
    <row r="55" spans="1:17" ht="12.75" customHeight="1" x14ac:dyDescent="0.2">
      <c r="A55" s="8" t="s">
        <v>16</v>
      </c>
      <c r="B55" s="50" t="s">
        <v>54</v>
      </c>
      <c r="C55" s="51"/>
      <c r="D55" s="51" t="s">
        <v>9</v>
      </c>
      <c r="E55" s="51" t="s">
        <v>6</v>
      </c>
      <c r="F55" s="51" t="s">
        <v>4</v>
      </c>
      <c r="G55" s="51" t="s">
        <v>7</v>
      </c>
      <c r="H55" s="8" t="s">
        <v>85</v>
      </c>
      <c r="I55" s="50" t="s">
        <v>55</v>
      </c>
      <c r="J55" s="50"/>
      <c r="K55" s="50"/>
      <c r="L55" s="50"/>
      <c r="M55" s="51"/>
      <c r="N55" s="51" t="s">
        <v>26</v>
      </c>
      <c r="Q55" s="182"/>
    </row>
    <row r="56" spans="1:17" ht="12.75" customHeight="1" x14ac:dyDescent="0.2">
      <c r="B56" s="52" t="s">
        <v>0</v>
      </c>
      <c r="C56" s="53"/>
      <c r="D56" s="53">
        <f>IF(D29=0,0,D50*D29)</f>
        <v>0</v>
      </c>
      <c r="E56" s="53">
        <f>IF(E29=0,0,E50*E29)</f>
        <v>0</v>
      </c>
      <c r="F56" s="53">
        <f>IF(F29=0,0,F50*F29)</f>
        <v>0</v>
      </c>
      <c r="G56" s="53">
        <f>IF(G29=0,0,G50*G29)</f>
        <v>0</v>
      </c>
      <c r="I56" s="52" t="s">
        <v>0</v>
      </c>
      <c r="J56" s="52"/>
      <c r="K56" s="52"/>
      <c r="L56" s="52"/>
      <c r="M56" s="53"/>
      <c r="N56" s="53" t="str">
        <f>IF(D29=0,"",L50*D29)</f>
        <v/>
      </c>
      <c r="Q56" s="182"/>
    </row>
    <row r="57" spans="1:17" ht="12.75" customHeight="1" x14ac:dyDescent="0.2">
      <c r="B57" s="52" t="s">
        <v>2</v>
      </c>
      <c r="C57" s="53"/>
      <c r="D57" s="53">
        <f t="shared" ref="D57:G58" si="10">IF(D30=0,0,D51*D30)</f>
        <v>0</v>
      </c>
      <c r="E57" s="53">
        <f t="shared" si="10"/>
        <v>0</v>
      </c>
      <c r="F57" s="53">
        <f t="shared" si="10"/>
        <v>0</v>
      </c>
      <c r="G57" s="53">
        <f t="shared" si="10"/>
        <v>0</v>
      </c>
      <c r="I57" s="52" t="s">
        <v>2</v>
      </c>
      <c r="J57" s="52"/>
      <c r="K57" s="52"/>
      <c r="L57" s="52"/>
      <c r="M57" s="53"/>
      <c r="N57" s="53" t="str">
        <f>IF(D30=0,"",L51*D30)</f>
        <v/>
      </c>
      <c r="Q57" s="182"/>
    </row>
    <row r="58" spans="1:17" ht="12.75" customHeight="1" x14ac:dyDescent="0.2">
      <c r="B58" s="52" t="s">
        <v>1</v>
      </c>
      <c r="C58" s="53"/>
      <c r="D58" s="53">
        <f t="shared" si="10"/>
        <v>0</v>
      </c>
      <c r="E58" s="53">
        <f t="shared" si="10"/>
        <v>0</v>
      </c>
      <c r="F58" s="53">
        <f t="shared" si="10"/>
        <v>0</v>
      </c>
      <c r="G58" s="53">
        <f t="shared" si="10"/>
        <v>0</v>
      </c>
      <c r="I58" s="52" t="s">
        <v>1</v>
      </c>
      <c r="J58" s="52"/>
      <c r="K58" s="52"/>
      <c r="L58" s="52"/>
      <c r="M58" s="53"/>
      <c r="N58" s="53" t="str">
        <f>IF(D31=0,"",L52*D31)</f>
        <v/>
      </c>
      <c r="Q58" s="182"/>
    </row>
    <row r="59" spans="1:17" ht="12.75" customHeight="1" x14ac:dyDescent="0.2">
      <c r="B59" s="50" t="s">
        <v>53</v>
      </c>
      <c r="C59" s="55"/>
      <c r="D59" s="54">
        <f>SUM(D56:D58)</f>
        <v>0</v>
      </c>
      <c r="E59" s="55">
        <f>SUM(E56:E58)</f>
        <v>0</v>
      </c>
      <c r="F59" s="55">
        <f t="shared" ref="F59:G59" si="11">SUM(F56:F58)</f>
        <v>0</v>
      </c>
      <c r="G59" s="55">
        <f t="shared" si="11"/>
        <v>0</v>
      </c>
      <c r="I59" s="50" t="s">
        <v>53</v>
      </c>
      <c r="J59" s="50"/>
      <c r="K59" s="50"/>
      <c r="L59" s="50"/>
      <c r="M59" s="55"/>
      <c r="N59" s="54">
        <f>SUM(N56:N58)</f>
        <v>0</v>
      </c>
      <c r="Q59" s="182"/>
    </row>
    <row r="60" spans="1:17" s="57" customFormat="1" ht="12.75" customHeight="1" x14ac:dyDescent="0.2">
      <c r="A60" s="8"/>
      <c r="B60" s="50" t="s">
        <v>10</v>
      </c>
      <c r="C60" s="55"/>
      <c r="D60" s="56">
        <f>D59-D38</f>
        <v>0</v>
      </c>
      <c r="E60" s="55"/>
      <c r="F60" s="55"/>
      <c r="G60" s="55"/>
      <c r="H60" s="8"/>
      <c r="I60" s="50" t="s">
        <v>10</v>
      </c>
      <c r="J60" s="50"/>
      <c r="K60" s="50"/>
      <c r="L60" s="50"/>
      <c r="M60" s="55"/>
      <c r="N60" s="56">
        <f>N59-D38</f>
        <v>0</v>
      </c>
      <c r="O60" s="73"/>
      <c r="Q60" s="183"/>
    </row>
    <row r="61" spans="1:17" s="57" customFormat="1" ht="12.75" customHeight="1" x14ac:dyDescent="0.2">
      <c r="A61" s="8"/>
      <c r="B61" s="50"/>
      <c r="C61" s="50"/>
      <c r="D61" s="50"/>
      <c r="E61" s="50"/>
      <c r="F61" s="50"/>
      <c r="G61" s="50"/>
      <c r="H61" s="8"/>
      <c r="I61" s="50" t="s">
        <v>70</v>
      </c>
      <c r="J61" s="50"/>
      <c r="K61" s="50"/>
      <c r="L61" s="50"/>
      <c r="M61" s="55"/>
      <c r="N61" s="56">
        <f>N39-N60</f>
        <v>0</v>
      </c>
      <c r="O61" s="73"/>
      <c r="Q61" s="183"/>
    </row>
    <row r="62" spans="1:17" ht="5.25" customHeight="1" x14ac:dyDescent="0.2">
      <c r="Q62" s="182"/>
    </row>
    <row r="63" spans="1:17" ht="26.25" customHeight="1" x14ac:dyDescent="0.2">
      <c r="A63" s="8" t="s">
        <v>37</v>
      </c>
      <c r="B63" s="58" t="s">
        <v>72</v>
      </c>
      <c r="C63" s="60"/>
      <c r="D63" s="59" t="str">
        <f>IF(N38=0,"",N38/D59)</f>
        <v/>
      </c>
      <c r="E63" s="60"/>
      <c r="F63" s="60"/>
      <c r="G63" s="60"/>
      <c r="H63" s="8" t="s">
        <v>86</v>
      </c>
      <c r="I63" s="61" t="s">
        <v>73</v>
      </c>
      <c r="J63" s="61"/>
      <c r="K63" s="61"/>
      <c r="L63" s="61"/>
      <c r="M63" s="62"/>
      <c r="N63" s="59" t="str">
        <f>IF(N38=0,"",N38/N59)</f>
        <v/>
      </c>
      <c r="Q63" s="183"/>
    </row>
    <row r="64" spans="1:17" ht="12.75" customHeight="1" x14ac:dyDescent="0.2">
      <c r="Q64" s="182"/>
    </row>
    <row r="65" spans="1:17" ht="24.95" customHeight="1" x14ac:dyDescent="0.2">
      <c r="A65" s="63" t="s">
        <v>27</v>
      </c>
      <c r="B65" s="17" t="s">
        <v>23</v>
      </c>
      <c r="C65" s="64"/>
      <c r="D65" s="64"/>
      <c r="E65" s="64"/>
      <c r="F65" s="64"/>
      <c r="G65" s="64"/>
      <c r="I65" s="65" t="s">
        <v>31</v>
      </c>
      <c r="J65" s="65"/>
      <c r="K65" s="65"/>
      <c r="L65" s="65"/>
      <c r="M65" s="64"/>
      <c r="N65" s="66"/>
      <c r="O65" s="143" t="s">
        <v>39</v>
      </c>
      <c r="Q65" s="182"/>
    </row>
    <row r="66" spans="1:17" ht="5.25" customHeight="1" x14ac:dyDescent="0.2">
      <c r="Q66" s="182"/>
    </row>
    <row r="67" spans="1:17" ht="12.75" customHeight="1" x14ac:dyDescent="0.2">
      <c r="I67" s="82" t="s">
        <v>95</v>
      </c>
      <c r="J67" s="51"/>
      <c r="K67" s="51"/>
      <c r="L67" s="51"/>
      <c r="M67" s="51"/>
      <c r="N67" s="51"/>
      <c r="Q67" s="182"/>
    </row>
    <row r="68" spans="1:17" ht="12.75" customHeight="1" x14ac:dyDescent="0.2">
      <c r="A68" s="43" t="s">
        <v>17</v>
      </c>
      <c r="B68" s="67" t="s">
        <v>68</v>
      </c>
      <c r="C68" s="23"/>
      <c r="D68" s="68" t="s">
        <v>9</v>
      </c>
      <c r="E68" s="23" t="s">
        <v>6</v>
      </c>
      <c r="F68" s="23" t="s">
        <v>4</v>
      </c>
      <c r="G68" s="23" t="s">
        <v>7</v>
      </c>
      <c r="H68" s="8" t="s">
        <v>38</v>
      </c>
      <c r="I68" s="51" t="s">
        <v>6</v>
      </c>
      <c r="J68" s="51" t="s">
        <v>4</v>
      </c>
      <c r="K68" s="51" t="s">
        <v>7</v>
      </c>
      <c r="L68" s="51" t="s">
        <v>26</v>
      </c>
      <c r="M68" s="51" t="s">
        <v>34</v>
      </c>
      <c r="N68" s="51" t="s">
        <v>26</v>
      </c>
      <c r="Q68" s="182"/>
    </row>
    <row r="69" spans="1:17" ht="12.75" customHeight="1" x14ac:dyDescent="0.2">
      <c r="A69" s="46"/>
      <c r="B69" s="69" t="s">
        <v>0</v>
      </c>
      <c r="C69" s="25"/>
      <c r="D69" s="159">
        <f>SUM(E69:G69)</f>
        <v>0</v>
      </c>
      <c r="E69" s="145"/>
      <c r="F69" s="146"/>
      <c r="G69" s="147"/>
      <c r="I69" s="113"/>
      <c r="J69" s="114"/>
      <c r="K69" s="115"/>
      <c r="L69" s="81">
        <f>E69*I69+F69*J69+G69*K69</f>
        <v>0</v>
      </c>
      <c r="M69" s="119">
        <v>1</v>
      </c>
      <c r="N69" s="53">
        <f>L69*M69</f>
        <v>0</v>
      </c>
      <c r="Q69" s="182"/>
    </row>
    <row r="70" spans="1:17" ht="12.75" customHeight="1" x14ac:dyDescent="0.2">
      <c r="A70" s="46"/>
      <c r="B70" s="69" t="s">
        <v>2</v>
      </c>
      <c r="C70" s="25"/>
      <c r="D70" s="159">
        <f t="shared" ref="D70:D71" si="12">SUM(E70:G70)</f>
        <v>0</v>
      </c>
      <c r="E70" s="148"/>
      <c r="F70" s="149"/>
      <c r="G70" s="150"/>
      <c r="I70" s="116"/>
      <c r="J70" s="117"/>
      <c r="K70" s="118"/>
      <c r="L70" s="81">
        <f>E70*I70+F70*J70+G70*K70</f>
        <v>0</v>
      </c>
      <c r="M70" s="119">
        <v>1</v>
      </c>
      <c r="N70" s="53">
        <f t="shared" ref="N70:N71" si="13">L70*M70</f>
        <v>0</v>
      </c>
      <c r="Q70" s="182"/>
    </row>
    <row r="71" spans="1:17" ht="12.75" customHeight="1" x14ac:dyDescent="0.2">
      <c r="A71" s="46"/>
      <c r="B71" s="69" t="s">
        <v>1</v>
      </c>
      <c r="C71" s="25"/>
      <c r="D71" s="159">
        <f t="shared" si="12"/>
        <v>0</v>
      </c>
      <c r="E71" s="151"/>
      <c r="F71" s="152"/>
      <c r="G71" s="153"/>
      <c r="I71" s="125"/>
      <c r="J71" s="126"/>
      <c r="K71" s="127"/>
      <c r="L71" s="81">
        <f t="shared" ref="L71" si="14">E71*I71+F71*J71+G71*K71</f>
        <v>0</v>
      </c>
      <c r="M71" s="119">
        <v>1</v>
      </c>
      <c r="N71" s="53">
        <f t="shared" si="13"/>
        <v>0</v>
      </c>
      <c r="Q71" s="182"/>
    </row>
    <row r="72" spans="1:17" ht="12.75" customHeight="1" x14ac:dyDescent="0.2">
      <c r="A72" s="43"/>
      <c r="B72" s="22" t="s">
        <v>8</v>
      </c>
      <c r="C72" s="23"/>
      <c r="D72" s="160">
        <f>SUM(D69:D71)</f>
        <v>0</v>
      </c>
      <c r="E72" s="154">
        <f t="shared" ref="E72:G72" si="15">SUM(E69:E71)</f>
        <v>0</v>
      </c>
      <c r="F72" s="154">
        <f t="shared" si="15"/>
        <v>0</v>
      </c>
      <c r="G72" s="154">
        <f t="shared" si="15"/>
        <v>0</v>
      </c>
      <c r="I72" s="55"/>
      <c r="J72" s="55"/>
      <c r="K72" s="55"/>
      <c r="L72" s="55">
        <f t="shared" ref="L72" si="16">SUM(L69:L71)</f>
        <v>0</v>
      </c>
      <c r="M72" s="70" t="s">
        <v>80</v>
      </c>
      <c r="N72" s="55">
        <f>SUM(N69:N71)</f>
        <v>0</v>
      </c>
      <c r="Q72" s="182"/>
    </row>
    <row r="73" spans="1:17" ht="5.25" customHeight="1" x14ac:dyDescent="0.2">
      <c r="Q73" s="182"/>
    </row>
    <row r="74" spans="1:17" ht="12.75" customHeight="1" x14ac:dyDescent="0.2">
      <c r="A74" s="43" t="s">
        <v>18</v>
      </c>
      <c r="B74" s="67" t="s">
        <v>61</v>
      </c>
      <c r="C74" s="23"/>
      <c r="D74" s="68" t="s">
        <v>9</v>
      </c>
      <c r="E74" s="23" t="s">
        <v>6</v>
      </c>
      <c r="F74" s="23" t="s">
        <v>4</v>
      </c>
      <c r="G74" s="23" t="s">
        <v>7</v>
      </c>
      <c r="H74" s="8" t="s">
        <v>87</v>
      </c>
      <c r="I74" s="51" t="s">
        <v>6</v>
      </c>
      <c r="J74" s="51" t="s">
        <v>4</v>
      </c>
      <c r="K74" s="51" t="s">
        <v>7</v>
      </c>
      <c r="L74" s="51" t="s">
        <v>26</v>
      </c>
      <c r="M74" s="51" t="s">
        <v>34</v>
      </c>
      <c r="N74" s="51" t="s">
        <v>26</v>
      </c>
      <c r="O74" s="7" t="s">
        <v>36</v>
      </c>
      <c r="Q74" s="182"/>
    </row>
    <row r="75" spans="1:17" ht="12.75" customHeight="1" x14ac:dyDescent="0.2">
      <c r="A75" s="46"/>
      <c r="B75" s="69" t="s">
        <v>0</v>
      </c>
      <c r="C75" s="25"/>
      <c r="D75" s="159">
        <f>SUM(E75:G75)</f>
        <v>0</v>
      </c>
      <c r="E75" s="145"/>
      <c r="F75" s="146"/>
      <c r="G75" s="147"/>
      <c r="I75" s="113"/>
      <c r="J75" s="114"/>
      <c r="K75" s="115"/>
      <c r="L75" s="81">
        <f>E75*I75+F75*J75+G75*K75</f>
        <v>0</v>
      </c>
      <c r="M75" s="119">
        <v>1</v>
      </c>
      <c r="N75" s="53">
        <f>L75*M75</f>
        <v>0</v>
      </c>
      <c r="Q75" s="182"/>
    </row>
    <row r="76" spans="1:17" ht="12.75" customHeight="1" x14ac:dyDescent="0.2">
      <c r="A76" s="46"/>
      <c r="B76" s="69" t="s">
        <v>2</v>
      </c>
      <c r="C76" s="25"/>
      <c r="D76" s="159">
        <f t="shared" ref="D76:D77" si="17">SUM(E76:G76)</f>
        <v>0</v>
      </c>
      <c r="E76" s="148"/>
      <c r="F76" s="149"/>
      <c r="G76" s="150"/>
      <c r="I76" s="116"/>
      <c r="J76" s="117"/>
      <c r="K76" s="118"/>
      <c r="L76" s="81">
        <f>E76*I76+F76*J76+G76*K76</f>
        <v>0</v>
      </c>
      <c r="M76" s="119">
        <v>1</v>
      </c>
      <c r="N76" s="53">
        <f t="shared" ref="N76:N77" si="18">L76*M76</f>
        <v>0</v>
      </c>
      <c r="Q76" s="182"/>
    </row>
    <row r="77" spans="1:17" ht="12.75" customHeight="1" x14ac:dyDescent="0.2">
      <c r="A77" s="46"/>
      <c r="B77" s="69" t="s">
        <v>1</v>
      </c>
      <c r="C77" s="25"/>
      <c r="D77" s="159">
        <f t="shared" si="17"/>
        <v>0</v>
      </c>
      <c r="E77" s="151"/>
      <c r="F77" s="152"/>
      <c r="G77" s="153"/>
      <c r="I77" s="125"/>
      <c r="J77" s="126"/>
      <c r="K77" s="127"/>
      <c r="L77" s="81">
        <f t="shared" ref="L77" si="19">E77*I77+F77*J77+G77*K77</f>
        <v>0</v>
      </c>
      <c r="M77" s="119">
        <v>1</v>
      </c>
      <c r="N77" s="53">
        <f t="shared" si="18"/>
        <v>0</v>
      </c>
      <c r="Q77" s="182"/>
    </row>
    <row r="78" spans="1:17" ht="12.75" customHeight="1" x14ac:dyDescent="0.2">
      <c r="A78" s="43"/>
      <c r="B78" s="22" t="s">
        <v>8</v>
      </c>
      <c r="C78" s="23"/>
      <c r="D78" s="160">
        <f>SUM(D75:D77)</f>
        <v>0</v>
      </c>
      <c r="E78" s="154">
        <f t="shared" ref="E78:G78" si="20">SUM(E75:E77)</f>
        <v>0</v>
      </c>
      <c r="F78" s="154">
        <f t="shared" si="20"/>
        <v>0</v>
      </c>
      <c r="G78" s="154">
        <f t="shared" si="20"/>
        <v>0</v>
      </c>
      <c r="I78" s="55"/>
      <c r="J78" s="55"/>
      <c r="K78" s="55"/>
      <c r="L78" s="55">
        <f t="shared" ref="L78" si="21">SUM(L75:L77)</f>
        <v>0</v>
      </c>
      <c r="M78" s="70" t="s">
        <v>80</v>
      </c>
      <c r="N78" s="55">
        <f>SUM(N75:N77)</f>
        <v>0</v>
      </c>
      <c r="Q78" s="182"/>
    </row>
    <row r="79" spans="1:17" ht="5.25" customHeight="1" x14ac:dyDescent="0.2">
      <c r="Q79" s="182"/>
    </row>
    <row r="80" spans="1:17" ht="12.75" customHeight="1" x14ac:dyDescent="0.2">
      <c r="A80" s="43" t="s">
        <v>19</v>
      </c>
      <c r="B80" s="67" t="s">
        <v>29</v>
      </c>
      <c r="C80" s="23"/>
      <c r="D80" s="68" t="s">
        <v>9</v>
      </c>
      <c r="E80" s="23" t="s">
        <v>6</v>
      </c>
      <c r="F80" s="23" t="s">
        <v>4</v>
      </c>
      <c r="G80" s="23" t="s">
        <v>7</v>
      </c>
      <c r="H80" s="8" t="s">
        <v>88</v>
      </c>
      <c r="I80" s="51" t="s">
        <v>6</v>
      </c>
      <c r="J80" s="51" t="s">
        <v>4</v>
      </c>
      <c r="K80" s="51" t="s">
        <v>7</v>
      </c>
      <c r="L80" s="51" t="s">
        <v>26</v>
      </c>
      <c r="M80" s="51" t="s">
        <v>34</v>
      </c>
      <c r="N80" s="51" t="s">
        <v>26</v>
      </c>
      <c r="O80" s="7" t="s">
        <v>56</v>
      </c>
      <c r="Q80" s="182"/>
    </row>
    <row r="81" spans="1:22" ht="12.75" customHeight="1" x14ac:dyDescent="0.2">
      <c r="A81" s="46"/>
      <c r="B81" s="69" t="s">
        <v>0</v>
      </c>
      <c r="C81" s="25"/>
      <c r="D81" s="159">
        <f>SUM(E81:G81)</f>
        <v>0</v>
      </c>
      <c r="E81" s="145"/>
      <c r="F81" s="146"/>
      <c r="G81" s="147"/>
      <c r="I81" s="129">
        <v>85</v>
      </c>
      <c r="J81" s="130">
        <v>85</v>
      </c>
      <c r="K81" s="131">
        <v>85</v>
      </c>
      <c r="L81" s="81">
        <f>E81*I81+F81*J81+G81*K81</f>
        <v>0</v>
      </c>
      <c r="M81" s="119">
        <v>1</v>
      </c>
      <c r="N81" s="53">
        <f>L81*M81</f>
        <v>0</v>
      </c>
      <c r="Q81" s="182"/>
    </row>
    <row r="82" spans="1:22" ht="12.75" customHeight="1" x14ac:dyDescent="0.2">
      <c r="A82" s="46"/>
      <c r="B82" s="69" t="s">
        <v>2</v>
      </c>
      <c r="C82" s="25"/>
      <c r="D82" s="159">
        <f t="shared" ref="D82:D83" si="22">SUM(E82:G82)</f>
        <v>0</v>
      </c>
      <c r="E82" s="148"/>
      <c r="F82" s="149"/>
      <c r="G82" s="150"/>
      <c r="I82" s="132">
        <v>70</v>
      </c>
      <c r="J82" s="128">
        <v>70</v>
      </c>
      <c r="K82" s="133">
        <v>70</v>
      </c>
      <c r="L82" s="81">
        <f>E82*I82+F82*J82+G82*K82</f>
        <v>0</v>
      </c>
      <c r="M82" s="119">
        <v>1</v>
      </c>
      <c r="N82" s="53">
        <f t="shared" ref="N82:N83" si="23">L82*M82</f>
        <v>0</v>
      </c>
      <c r="Q82" s="182"/>
    </row>
    <row r="83" spans="1:22" ht="12.75" customHeight="1" x14ac:dyDescent="0.2">
      <c r="A83" s="46"/>
      <c r="B83" s="69" t="s">
        <v>1</v>
      </c>
      <c r="C83" s="25"/>
      <c r="D83" s="159">
        <f t="shared" si="22"/>
        <v>0</v>
      </c>
      <c r="E83" s="151"/>
      <c r="F83" s="152"/>
      <c r="G83" s="153"/>
      <c r="I83" s="134">
        <v>50</v>
      </c>
      <c r="J83" s="135">
        <v>50</v>
      </c>
      <c r="K83" s="136">
        <v>50</v>
      </c>
      <c r="L83" s="81">
        <f t="shared" ref="L83" si="24">E83*I83+F83*J83+G83*K83</f>
        <v>0</v>
      </c>
      <c r="M83" s="119">
        <v>1</v>
      </c>
      <c r="N83" s="53">
        <f t="shared" si="23"/>
        <v>0</v>
      </c>
      <c r="Q83" s="182"/>
    </row>
    <row r="84" spans="1:22" ht="12.75" customHeight="1" x14ac:dyDescent="0.2">
      <c r="A84" s="43"/>
      <c r="B84" s="67" t="s">
        <v>8</v>
      </c>
      <c r="C84" s="23"/>
      <c r="D84" s="154">
        <f>SUM(D81:D83)</f>
        <v>0</v>
      </c>
      <c r="E84" s="154">
        <f t="shared" ref="E84:G84" si="25">SUM(E81:E83)</f>
        <v>0</v>
      </c>
      <c r="F84" s="154">
        <f t="shared" si="25"/>
        <v>0</v>
      </c>
      <c r="G84" s="154">
        <f t="shared" si="25"/>
        <v>0</v>
      </c>
      <c r="I84" s="55"/>
      <c r="J84" s="55"/>
      <c r="K84" s="55"/>
      <c r="L84" s="55">
        <f t="shared" ref="L84" si="26">SUM(L81:L83)</f>
        <v>0</v>
      </c>
      <c r="M84" s="70" t="s">
        <v>80</v>
      </c>
      <c r="N84" s="55">
        <f>SUM(N81:N83)</f>
        <v>0</v>
      </c>
      <c r="Q84" s="182"/>
    </row>
    <row r="85" spans="1:22" ht="5.25" customHeight="1" x14ac:dyDescent="0.2">
      <c r="Q85" s="182"/>
    </row>
    <row r="86" spans="1:22" s="7" customFormat="1" ht="12.75" customHeight="1" x14ac:dyDescent="0.2">
      <c r="A86" s="8" t="s">
        <v>20</v>
      </c>
      <c r="B86" s="67" t="s">
        <v>62</v>
      </c>
      <c r="C86" s="23"/>
      <c r="D86" s="68" t="s">
        <v>9</v>
      </c>
      <c r="E86" s="23" t="s">
        <v>6</v>
      </c>
      <c r="F86" s="23" t="s">
        <v>4</v>
      </c>
      <c r="G86" s="23" t="s">
        <v>7</v>
      </c>
      <c r="H86" s="8"/>
      <c r="I86" s="72"/>
      <c r="J86" s="72"/>
      <c r="K86" s="72"/>
      <c r="L86" s="72"/>
      <c r="M86" s="73"/>
      <c r="N86" s="73"/>
      <c r="P86" s="6"/>
      <c r="Q86" s="182"/>
      <c r="R86" s="6"/>
      <c r="S86" s="6"/>
      <c r="T86" s="6"/>
      <c r="U86" s="6"/>
      <c r="V86" s="6"/>
    </row>
    <row r="87" spans="1:22" s="7" customFormat="1" ht="12.75" customHeight="1" x14ac:dyDescent="0.2">
      <c r="A87" s="9"/>
      <c r="B87" s="69" t="s">
        <v>0</v>
      </c>
      <c r="C87" s="25"/>
      <c r="D87" s="159">
        <f>SUM(E87:G87)</f>
        <v>0</v>
      </c>
      <c r="E87" s="145"/>
      <c r="F87" s="146"/>
      <c r="G87" s="147"/>
      <c r="H87" s="8"/>
      <c r="I87" s="14"/>
      <c r="J87" s="14"/>
      <c r="K87" s="14"/>
      <c r="L87" s="14"/>
      <c r="P87" s="6"/>
      <c r="Q87" s="182"/>
      <c r="R87" s="6"/>
      <c r="S87" s="6"/>
      <c r="T87" s="6"/>
      <c r="U87" s="6"/>
      <c r="V87" s="6"/>
    </row>
    <row r="88" spans="1:22" s="7" customFormat="1" ht="12.75" customHeight="1" x14ac:dyDescent="0.2">
      <c r="A88" s="9"/>
      <c r="B88" s="69" t="s">
        <v>2</v>
      </c>
      <c r="C88" s="25"/>
      <c r="D88" s="159">
        <f t="shared" ref="D88:D89" si="27">SUM(E88:G88)</f>
        <v>0</v>
      </c>
      <c r="E88" s="148"/>
      <c r="F88" s="149"/>
      <c r="G88" s="150"/>
      <c r="H88" s="8"/>
      <c r="I88" s="14"/>
      <c r="J88" s="14"/>
      <c r="K88" s="14"/>
      <c r="L88" s="14"/>
      <c r="P88" s="6"/>
      <c r="Q88" s="182"/>
      <c r="R88" s="6"/>
      <c r="S88" s="6"/>
      <c r="T88" s="6"/>
      <c r="U88" s="6"/>
      <c r="V88" s="6"/>
    </row>
    <row r="89" spans="1:22" s="7" customFormat="1" ht="12.75" customHeight="1" x14ac:dyDescent="0.2">
      <c r="A89" s="9"/>
      <c r="B89" s="69" t="s">
        <v>1</v>
      </c>
      <c r="C89" s="25"/>
      <c r="D89" s="159">
        <f t="shared" si="27"/>
        <v>0</v>
      </c>
      <c r="E89" s="151"/>
      <c r="F89" s="152"/>
      <c r="G89" s="153"/>
      <c r="H89" s="8"/>
      <c r="I89" s="14"/>
      <c r="J89" s="14"/>
      <c r="K89" s="14"/>
      <c r="L89" s="14"/>
      <c r="P89" s="6"/>
      <c r="Q89" s="182"/>
      <c r="R89" s="6"/>
      <c r="S89" s="6"/>
      <c r="T89" s="6"/>
      <c r="U89" s="6"/>
      <c r="V89" s="6"/>
    </row>
    <row r="90" spans="1:22" s="7" customFormat="1" ht="12.75" customHeight="1" x14ac:dyDescent="0.2">
      <c r="A90" s="8"/>
      <c r="B90" s="67" t="s">
        <v>8</v>
      </c>
      <c r="C90" s="23"/>
      <c r="D90" s="154">
        <f>SUM(D87:D89)</f>
        <v>0</v>
      </c>
      <c r="E90" s="154">
        <f t="shared" ref="E90:G90" si="28">SUM(E87:E89)</f>
        <v>0</v>
      </c>
      <c r="F90" s="154">
        <f t="shared" si="28"/>
        <v>0</v>
      </c>
      <c r="G90" s="154">
        <f t="shared" si="28"/>
        <v>0</v>
      </c>
      <c r="H90" s="8"/>
      <c r="I90" s="72"/>
      <c r="J90" s="72"/>
      <c r="K90" s="72"/>
      <c r="L90" s="72"/>
      <c r="M90" s="73"/>
      <c r="N90" s="73"/>
      <c r="P90" s="6"/>
      <c r="Q90" s="182"/>
      <c r="R90" s="6"/>
      <c r="S90" s="6"/>
      <c r="T90" s="6"/>
      <c r="U90" s="6"/>
      <c r="V90" s="6"/>
    </row>
    <row r="91" spans="1:22" ht="5.25" customHeight="1" x14ac:dyDescent="0.2">
      <c r="Q91" s="182"/>
    </row>
    <row r="92" spans="1:22" s="7" customFormat="1" ht="12.75" customHeight="1" x14ac:dyDescent="0.2">
      <c r="A92" s="43" t="s">
        <v>21</v>
      </c>
      <c r="B92" s="67" t="s">
        <v>69</v>
      </c>
      <c r="C92" s="23"/>
      <c r="D92" s="68" t="s">
        <v>9</v>
      </c>
      <c r="E92" s="23" t="s">
        <v>6</v>
      </c>
      <c r="F92" s="23" t="s">
        <v>4</v>
      </c>
      <c r="G92" s="23" t="s">
        <v>7</v>
      </c>
      <c r="H92" s="8" t="s">
        <v>89</v>
      </c>
      <c r="I92" s="71" t="s">
        <v>114</v>
      </c>
      <c r="J92" s="71"/>
      <c r="K92" s="71"/>
      <c r="L92" s="71"/>
      <c r="M92" s="51"/>
      <c r="N92" s="51" t="s">
        <v>26</v>
      </c>
      <c r="P92" s="6"/>
      <c r="Q92" s="182"/>
      <c r="R92" s="6"/>
      <c r="S92" s="6"/>
      <c r="T92" s="6"/>
      <c r="U92" s="6"/>
      <c r="V92" s="6"/>
    </row>
    <row r="93" spans="1:22" s="7" customFormat="1" ht="12.75" customHeight="1" x14ac:dyDescent="0.2">
      <c r="A93" s="46"/>
      <c r="B93" s="69" t="s">
        <v>0</v>
      </c>
      <c r="C93" s="31"/>
      <c r="D93" s="159">
        <f>SUM(E93:G93)</f>
        <v>0</v>
      </c>
      <c r="E93" s="159">
        <f t="shared" ref="E93:G95" si="29">E29-E69-E87</f>
        <v>0</v>
      </c>
      <c r="F93" s="159">
        <f t="shared" si="29"/>
        <v>0</v>
      </c>
      <c r="G93" s="159">
        <f t="shared" si="29"/>
        <v>0</v>
      </c>
      <c r="H93" s="8"/>
      <c r="I93" s="74" t="str">
        <f>IF(L50=0,"",L50)</f>
        <v/>
      </c>
      <c r="J93" s="74"/>
      <c r="K93" s="74"/>
      <c r="L93" s="74"/>
      <c r="M93" s="75"/>
      <c r="N93" s="53" t="str">
        <f>IF(D93=0,"",D93*I93)</f>
        <v/>
      </c>
      <c r="P93" s="6"/>
      <c r="Q93" s="182"/>
      <c r="R93" s="6"/>
      <c r="S93" s="6"/>
      <c r="T93" s="6"/>
      <c r="U93" s="6"/>
      <c r="V93" s="6"/>
    </row>
    <row r="94" spans="1:22" s="7" customFormat="1" ht="12.75" customHeight="1" x14ac:dyDescent="0.2">
      <c r="A94" s="46"/>
      <c r="B94" s="69" t="s">
        <v>2</v>
      </c>
      <c r="C94" s="31"/>
      <c r="D94" s="159">
        <f t="shared" ref="D94:D95" si="30">SUM(E94:G94)</f>
        <v>0</v>
      </c>
      <c r="E94" s="159">
        <f t="shared" si="29"/>
        <v>0</v>
      </c>
      <c r="F94" s="159">
        <f t="shared" si="29"/>
        <v>0</v>
      </c>
      <c r="G94" s="159">
        <f t="shared" si="29"/>
        <v>0</v>
      </c>
      <c r="H94" s="8"/>
      <c r="I94" s="74" t="str">
        <f>IF(L51=0,"",L51)</f>
        <v/>
      </c>
      <c r="J94" s="74"/>
      <c r="K94" s="74"/>
      <c r="L94" s="74"/>
      <c r="M94" s="75"/>
      <c r="N94" s="53" t="str">
        <f t="shared" ref="N94:N95" si="31">IF(D94=0,"",D94*I94)</f>
        <v/>
      </c>
      <c r="P94" s="6"/>
      <c r="Q94" s="182"/>
      <c r="R94" s="6"/>
      <c r="S94" s="6"/>
      <c r="T94" s="6"/>
      <c r="U94" s="6"/>
      <c r="V94" s="6"/>
    </row>
    <row r="95" spans="1:22" s="7" customFormat="1" ht="12.75" customHeight="1" x14ac:dyDescent="0.2">
      <c r="A95" s="46"/>
      <c r="B95" s="69" t="s">
        <v>1</v>
      </c>
      <c r="C95" s="31"/>
      <c r="D95" s="159">
        <f t="shared" si="30"/>
        <v>0</v>
      </c>
      <c r="E95" s="159">
        <f t="shared" si="29"/>
        <v>0</v>
      </c>
      <c r="F95" s="159">
        <f t="shared" si="29"/>
        <v>0</v>
      </c>
      <c r="G95" s="159">
        <f t="shared" si="29"/>
        <v>0</v>
      </c>
      <c r="H95" s="8"/>
      <c r="I95" s="220">
        <f>L52</f>
        <v>0</v>
      </c>
      <c r="J95" s="74" t="s">
        <v>129</v>
      </c>
      <c r="K95" s="74"/>
      <c r="L95" s="74"/>
      <c r="M95" s="75"/>
      <c r="N95" s="53" t="str">
        <f t="shared" si="31"/>
        <v/>
      </c>
      <c r="P95" s="6"/>
      <c r="Q95" s="182"/>
      <c r="R95" s="6"/>
      <c r="S95" s="6"/>
      <c r="T95" s="6"/>
      <c r="U95" s="6"/>
      <c r="V95" s="6"/>
    </row>
    <row r="96" spans="1:22" s="7" customFormat="1" ht="12.75" customHeight="1" x14ac:dyDescent="0.2">
      <c r="A96" s="43"/>
      <c r="B96" s="67" t="s">
        <v>8</v>
      </c>
      <c r="C96" s="23"/>
      <c r="D96" s="154">
        <f>SUM(D93:D95)</f>
        <v>0</v>
      </c>
      <c r="E96" s="154">
        <f t="shared" ref="E96:G96" si="32">SUM(E93:E95)</f>
        <v>0</v>
      </c>
      <c r="F96" s="154">
        <f t="shared" si="32"/>
        <v>0</v>
      </c>
      <c r="G96" s="154">
        <f t="shared" si="32"/>
        <v>0</v>
      </c>
      <c r="H96" s="8"/>
      <c r="I96" s="76"/>
      <c r="J96" s="76"/>
      <c r="K96" s="76"/>
      <c r="L96" s="76"/>
      <c r="M96" s="70" t="s">
        <v>80</v>
      </c>
      <c r="N96" s="77">
        <f>SUM(N93:N95)</f>
        <v>0</v>
      </c>
      <c r="P96" s="6"/>
      <c r="Q96" s="182"/>
      <c r="R96" s="6"/>
      <c r="S96" s="6"/>
      <c r="T96" s="6"/>
      <c r="U96" s="6"/>
      <c r="V96" s="6"/>
    </row>
    <row r="97" spans="1:22" ht="5.25" customHeight="1" x14ac:dyDescent="0.2">
      <c r="Q97" s="182"/>
    </row>
    <row r="98" spans="1:22" s="7" customFormat="1" ht="12.75" customHeight="1" x14ac:dyDescent="0.2">
      <c r="A98" s="8" t="s">
        <v>22</v>
      </c>
      <c r="B98" s="22" t="s">
        <v>92</v>
      </c>
      <c r="C98" s="23"/>
      <c r="D98" s="23" t="s">
        <v>9</v>
      </c>
      <c r="E98" s="23" t="s">
        <v>6</v>
      </c>
      <c r="F98" s="23" t="s">
        <v>4</v>
      </c>
      <c r="G98" s="23" t="s">
        <v>7</v>
      </c>
      <c r="H98" s="8" t="s">
        <v>98</v>
      </c>
      <c r="I98" s="50" t="s">
        <v>97</v>
      </c>
      <c r="J98" s="50"/>
      <c r="K98" s="50"/>
      <c r="L98" s="50"/>
      <c r="M98" s="51"/>
      <c r="N98" s="51" t="s">
        <v>26</v>
      </c>
      <c r="P98" s="6"/>
      <c r="Q98" s="182"/>
      <c r="R98" s="6"/>
      <c r="S98" s="6"/>
      <c r="T98" s="6"/>
      <c r="U98" s="6"/>
      <c r="V98" s="6"/>
    </row>
    <row r="99" spans="1:22" s="7" customFormat="1" ht="12.75" customHeight="1" x14ac:dyDescent="0.2">
      <c r="A99" s="78"/>
      <c r="B99" s="24" t="s">
        <v>0</v>
      </c>
      <c r="C99" s="31"/>
      <c r="D99" s="144">
        <f>SUM(E99:G99)</f>
        <v>0</v>
      </c>
      <c r="E99" s="159">
        <f t="shared" ref="E99:G101" si="33">E29+E75+E81-E87</f>
        <v>0</v>
      </c>
      <c r="F99" s="159">
        <f t="shared" si="33"/>
        <v>0</v>
      </c>
      <c r="G99" s="159">
        <f t="shared" si="33"/>
        <v>0</v>
      </c>
      <c r="H99" s="8"/>
      <c r="I99" s="52" t="s">
        <v>0</v>
      </c>
      <c r="J99" s="52"/>
      <c r="K99" s="52"/>
      <c r="L99" s="52"/>
      <c r="M99" s="80"/>
      <c r="N99" s="81">
        <f>SUM(N69,N75,N81,N93)</f>
        <v>0</v>
      </c>
      <c r="P99" s="6"/>
      <c r="Q99" s="182"/>
      <c r="R99" s="6"/>
      <c r="S99" s="6"/>
      <c r="T99" s="6"/>
      <c r="U99" s="6"/>
      <c r="V99" s="6"/>
    </row>
    <row r="100" spans="1:22" s="7" customFormat="1" ht="12.75" customHeight="1" x14ac:dyDescent="0.2">
      <c r="A100" s="78"/>
      <c r="B100" s="24" t="s">
        <v>2</v>
      </c>
      <c r="C100" s="31"/>
      <c r="D100" s="144">
        <f>SUM(E100:G100)</f>
        <v>0</v>
      </c>
      <c r="E100" s="159">
        <f t="shared" si="33"/>
        <v>0</v>
      </c>
      <c r="F100" s="159">
        <f t="shared" si="33"/>
        <v>0</v>
      </c>
      <c r="G100" s="159">
        <f t="shared" si="33"/>
        <v>0</v>
      </c>
      <c r="H100" s="8"/>
      <c r="I100" s="52" t="s">
        <v>2</v>
      </c>
      <c r="J100" s="52"/>
      <c r="K100" s="52"/>
      <c r="L100" s="52"/>
      <c r="M100" s="80"/>
      <c r="N100" s="81">
        <f>SUM(N70,N76,N82,N94)</f>
        <v>0</v>
      </c>
      <c r="P100" s="6"/>
      <c r="Q100" s="182"/>
      <c r="R100" s="6"/>
      <c r="S100" s="6"/>
      <c r="T100" s="6"/>
      <c r="U100" s="6"/>
      <c r="V100" s="6"/>
    </row>
    <row r="101" spans="1:22" ht="12.75" customHeight="1" x14ac:dyDescent="0.2">
      <c r="A101" s="78"/>
      <c r="B101" s="24" t="s">
        <v>1</v>
      </c>
      <c r="C101" s="31"/>
      <c r="D101" s="144">
        <f>SUM(E101:G101)</f>
        <v>0</v>
      </c>
      <c r="E101" s="159">
        <f t="shared" si="33"/>
        <v>0</v>
      </c>
      <c r="F101" s="159">
        <f t="shared" si="33"/>
        <v>0</v>
      </c>
      <c r="G101" s="159">
        <f t="shared" si="33"/>
        <v>0</v>
      </c>
      <c r="I101" s="52" t="s">
        <v>1</v>
      </c>
      <c r="J101" s="52"/>
      <c r="K101" s="52"/>
      <c r="L101" s="52"/>
      <c r="M101" s="80"/>
      <c r="N101" s="81">
        <f>SUM(N71,N77,N83,N95)</f>
        <v>0</v>
      </c>
      <c r="Q101" s="182"/>
    </row>
    <row r="102" spans="1:22" ht="12.75" customHeight="1" x14ac:dyDescent="0.2">
      <c r="A102" s="79"/>
      <c r="B102" s="22" t="s">
        <v>8</v>
      </c>
      <c r="C102" s="23"/>
      <c r="D102" s="154">
        <f>SUM(D99:D101)</f>
        <v>0</v>
      </c>
      <c r="E102" s="154">
        <f t="shared" ref="E102:G102" si="34">SUM(E99:E101)</f>
        <v>0</v>
      </c>
      <c r="F102" s="154">
        <f t="shared" si="34"/>
        <v>0</v>
      </c>
      <c r="G102" s="154">
        <f t="shared" si="34"/>
        <v>0</v>
      </c>
      <c r="I102" s="82" t="s">
        <v>8</v>
      </c>
      <c r="J102" s="82"/>
      <c r="K102" s="82"/>
      <c r="L102" s="82"/>
      <c r="M102" s="51"/>
      <c r="N102" s="55">
        <f>SUM(N99:N101)</f>
        <v>0</v>
      </c>
      <c r="Q102" s="182"/>
    </row>
    <row r="103" spans="1:22" ht="12.75" customHeight="1" x14ac:dyDescent="0.2">
      <c r="I103" s="50" t="s">
        <v>10</v>
      </c>
      <c r="J103" s="50"/>
      <c r="K103" s="50"/>
      <c r="L103" s="50"/>
      <c r="M103" s="80"/>
      <c r="N103" s="83">
        <f>N102-D38</f>
        <v>0</v>
      </c>
      <c r="Q103" s="182"/>
    </row>
    <row r="104" spans="1:22" ht="5.25" customHeight="1" x14ac:dyDescent="0.2">
      <c r="Q104" s="182"/>
    </row>
    <row r="105" spans="1:22" ht="26.25" customHeight="1" x14ac:dyDescent="0.2">
      <c r="H105" s="8" t="s">
        <v>90</v>
      </c>
      <c r="I105" s="61" t="s">
        <v>73</v>
      </c>
      <c r="J105" s="61"/>
      <c r="K105" s="61"/>
      <c r="L105" s="61"/>
      <c r="M105" s="84"/>
      <c r="N105" s="59" t="str">
        <f>IF(N38=0,"",N38/N102)</f>
        <v/>
      </c>
      <c r="O105" s="7" t="s">
        <v>57</v>
      </c>
      <c r="Q105" s="182"/>
    </row>
    <row r="106" spans="1:22" ht="12.75" customHeight="1" x14ac:dyDescent="0.2">
      <c r="Q106" s="182"/>
    </row>
    <row r="107" spans="1:22" ht="24.95" customHeight="1" x14ac:dyDescent="0.2">
      <c r="A107" s="63" t="s">
        <v>46</v>
      </c>
      <c r="B107" s="17" t="s">
        <v>28</v>
      </c>
      <c r="C107" s="64"/>
      <c r="D107" s="64"/>
      <c r="E107" s="64"/>
      <c r="F107" s="64"/>
      <c r="G107" s="64"/>
      <c r="I107" s="65" t="s">
        <v>31</v>
      </c>
      <c r="J107" s="65"/>
      <c r="K107" s="65"/>
      <c r="L107" s="65"/>
      <c r="M107" s="64"/>
      <c r="N107" s="66"/>
      <c r="O107" s="143" t="s">
        <v>39</v>
      </c>
      <c r="Q107" s="182"/>
    </row>
    <row r="108" spans="1:22" ht="5.25" customHeight="1" x14ac:dyDescent="0.2">
      <c r="Q108" s="182"/>
    </row>
    <row r="109" spans="1:22" s="8" customFormat="1" ht="12.75" customHeight="1" x14ac:dyDescent="0.2">
      <c r="A109" s="8" t="s">
        <v>47</v>
      </c>
      <c r="B109" s="72" t="s">
        <v>93</v>
      </c>
      <c r="M109" s="73"/>
      <c r="N109" s="73"/>
      <c r="O109" s="7" t="s">
        <v>24</v>
      </c>
      <c r="Q109" s="186"/>
    </row>
    <row r="110" spans="1:22" ht="5.25" customHeight="1" x14ac:dyDescent="0.2">
      <c r="Q110" s="182"/>
    </row>
    <row r="111" spans="1:22" s="7" customFormat="1" ht="12.75" customHeight="1" x14ac:dyDescent="0.2">
      <c r="A111" s="9"/>
      <c r="B111" s="165" t="s">
        <v>99</v>
      </c>
      <c r="C111" s="167">
        <v>2014</v>
      </c>
      <c r="D111" s="23" t="s">
        <v>9</v>
      </c>
      <c r="E111" s="23" t="s">
        <v>6</v>
      </c>
      <c r="F111" s="23" t="s">
        <v>4</v>
      </c>
      <c r="G111" s="23" t="s">
        <v>7</v>
      </c>
      <c r="H111" s="8"/>
      <c r="I111" s="6" t="s">
        <v>65</v>
      </c>
      <c r="J111" s="6"/>
      <c r="K111" s="6"/>
      <c r="L111" s="6"/>
      <c r="P111" s="6"/>
      <c r="Q111" s="182"/>
      <c r="R111" s="6"/>
      <c r="S111" s="6"/>
      <c r="T111" s="6"/>
      <c r="U111" s="6"/>
      <c r="V111" s="6"/>
    </row>
    <row r="112" spans="1:22" s="7" customFormat="1" ht="12.75" customHeight="1" x14ac:dyDescent="0.2">
      <c r="A112" s="9"/>
      <c r="B112" s="24" t="s">
        <v>0</v>
      </c>
      <c r="C112" s="25"/>
      <c r="D112" s="144">
        <f>SUM(E112:G112)</f>
        <v>0</v>
      </c>
      <c r="E112" s="145"/>
      <c r="F112" s="146"/>
      <c r="G112" s="147"/>
      <c r="H112" s="8"/>
      <c r="I112" s="6"/>
      <c r="J112" s="6"/>
      <c r="K112" s="6"/>
      <c r="L112" s="6"/>
      <c r="P112" s="6"/>
      <c r="Q112" s="182"/>
      <c r="R112" s="6"/>
      <c r="S112" s="6"/>
      <c r="T112" s="6"/>
      <c r="U112" s="6"/>
      <c r="V112" s="6"/>
    </row>
    <row r="113" spans="1:22" s="7" customFormat="1" ht="12.75" customHeight="1" x14ac:dyDescent="0.2">
      <c r="A113" s="9"/>
      <c r="B113" s="24" t="s">
        <v>2</v>
      </c>
      <c r="C113" s="25"/>
      <c r="D113" s="144">
        <f>SUM(E113:G113)</f>
        <v>0</v>
      </c>
      <c r="E113" s="148"/>
      <c r="F113" s="149"/>
      <c r="G113" s="150"/>
      <c r="H113" s="8"/>
      <c r="I113" s="6"/>
      <c r="J113" s="6"/>
      <c r="K113" s="6"/>
      <c r="L113" s="6"/>
      <c r="P113" s="6"/>
      <c r="Q113" s="182"/>
      <c r="R113" s="6"/>
      <c r="S113" s="6"/>
      <c r="T113" s="6"/>
      <c r="U113" s="6"/>
      <c r="V113" s="6"/>
    </row>
    <row r="114" spans="1:22" s="7" customFormat="1" ht="12.75" customHeight="1" x14ac:dyDescent="0.2">
      <c r="A114" s="9"/>
      <c r="B114" s="24" t="s">
        <v>1</v>
      </c>
      <c r="C114" s="25"/>
      <c r="D114" s="144">
        <f>SUM(E114:G114)</f>
        <v>0</v>
      </c>
      <c r="E114" s="151"/>
      <c r="F114" s="152"/>
      <c r="G114" s="153"/>
      <c r="H114" s="8"/>
      <c r="I114" s="6"/>
      <c r="J114" s="6"/>
      <c r="K114" s="6"/>
      <c r="L114" s="6"/>
      <c r="P114" s="6"/>
      <c r="Q114" s="182"/>
      <c r="R114" s="6"/>
      <c r="S114" s="6"/>
      <c r="T114" s="6"/>
      <c r="U114" s="6"/>
      <c r="V114" s="6"/>
    </row>
    <row r="115" spans="1:22" s="7" customFormat="1" ht="12.75" customHeight="1" x14ac:dyDescent="0.2">
      <c r="A115" s="9"/>
      <c r="B115" s="22" t="s">
        <v>8</v>
      </c>
      <c r="C115" s="23"/>
      <c r="D115" s="154">
        <f>SUM(D112:D114)</f>
        <v>0</v>
      </c>
      <c r="E115" s="154">
        <f>SUM(E112:E114)</f>
        <v>0</v>
      </c>
      <c r="F115" s="154">
        <f t="shared" ref="F115:G115" si="35">SUM(F112:F114)</f>
        <v>0</v>
      </c>
      <c r="G115" s="154">
        <f t="shared" si="35"/>
        <v>0</v>
      </c>
      <c r="H115" s="8"/>
      <c r="I115" s="6"/>
      <c r="J115" s="6"/>
      <c r="K115" s="6"/>
      <c r="L115" s="6"/>
      <c r="P115" s="6"/>
      <c r="Q115" s="182"/>
      <c r="R115" s="6"/>
      <c r="S115" s="6"/>
      <c r="T115" s="6"/>
      <c r="U115" s="6"/>
      <c r="V115" s="6"/>
    </row>
    <row r="116" spans="1:22" ht="5.25" customHeight="1" x14ac:dyDescent="0.2">
      <c r="Q116" s="182"/>
    </row>
    <row r="117" spans="1:22" s="7" customFormat="1" ht="12.75" customHeight="1" x14ac:dyDescent="0.2">
      <c r="A117" s="9"/>
      <c r="B117" s="166" t="s">
        <v>100</v>
      </c>
      <c r="C117" s="164">
        <v>2014</v>
      </c>
      <c r="D117" s="33" t="s">
        <v>9</v>
      </c>
      <c r="E117" s="33" t="s">
        <v>6</v>
      </c>
      <c r="F117" s="33" t="s">
        <v>4</v>
      </c>
      <c r="G117" s="33" t="s">
        <v>7</v>
      </c>
      <c r="H117" s="8"/>
      <c r="I117" s="6" t="s">
        <v>65</v>
      </c>
      <c r="J117" s="6"/>
      <c r="K117" s="6"/>
      <c r="L117" s="6"/>
      <c r="P117" s="6"/>
      <c r="Q117" s="182"/>
      <c r="R117" s="6"/>
      <c r="S117" s="6"/>
      <c r="T117" s="6"/>
      <c r="U117" s="6"/>
      <c r="V117" s="6"/>
    </row>
    <row r="118" spans="1:22" s="7" customFormat="1" ht="12.75" customHeight="1" x14ac:dyDescent="0.2">
      <c r="A118" s="9"/>
      <c r="B118" s="36" t="s">
        <v>0</v>
      </c>
      <c r="C118" s="40"/>
      <c r="D118" s="37">
        <f>SUM(E118:G118)</f>
        <v>0</v>
      </c>
      <c r="E118" s="103"/>
      <c r="F118" s="104"/>
      <c r="G118" s="105"/>
      <c r="H118" s="8"/>
      <c r="I118" s="6"/>
      <c r="J118" s="6"/>
      <c r="K118" s="6"/>
      <c r="L118" s="6"/>
      <c r="P118" s="6"/>
      <c r="Q118" s="182"/>
      <c r="R118" s="6"/>
      <c r="S118" s="6"/>
      <c r="T118" s="6"/>
      <c r="U118" s="6"/>
      <c r="V118" s="6"/>
    </row>
    <row r="119" spans="1:22" s="7" customFormat="1" ht="12.75" customHeight="1" x14ac:dyDescent="0.2">
      <c r="A119" s="9"/>
      <c r="B119" s="36" t="s">
        <v>2</v>
      </c>
      <c r="C119" s="40"/>
      <c r="D119" s="37">
        <f>SUM(E119:G119)</f>
        <v>0</v>
      </c>
      <c r="E119" s="106"/>
      <c r="F119" s="107"/>
      <c r="G119" s="108"/>
      <c r="H119" s="8"/>
      <c r="I119" s="6"/>
      <c r="J119" s="6"/>
      <c r="K119" s="6"/>
      <c r="L119" s="6"/>
      <c r="P119" s="6"/>
      <c r="Q119" s="182"/>
      <c r="R119" s="6"/>
      <c r="S119" s="6"/>
      <c r="T119" s="6"/>
      <c r="U119" s="6"/>
      <c r="V119" s="6"/>
    </row>
    <row r="120" spans="1:22" s="7" customFormat="1" ht="12.75" customHeight="1" x14ac:dyDescent="0.2">
      <c r="A120" s="9"/>
      <c r="B120" s="36" t="s">
        <v>1</v>
      </c>
      <c r="C120" s="85"/>
      <c r="D120" s="37">
        <f>SUM(E120:G120)</f>
        <v>0</v>
      </c>
      <c r="E120" s="109"/>
      <c r="F120" s="110"/>
      <c r="G120" s="111"/>
      <c r="H120" s="8"/>
      <c r="I120" s="6"/>
      <c r="J120" s="6"/>
      <c r="K120" s="6"/>
      <c r="L120" s="6"/>
      <c r="P120" s="6"/>
      <c r="Q120" s="182"/>
      <c r="R120" s="6"/>
      <c r="S120" s="6"/>
      <c r="T120" s="6"/>
      <c r="U120" s="6"/>
      <c r="V120" s="6"/>
    </row>
    <row r="121" spans="1:22" s="7" customFormat="1" ht="12.75" customHeight="1" x14ac:dyDescent="0.2">
      <c r="A121" s="9"/>
      <c r="B121" s="32" t="s">
        <v>8</v>
      </c>
      <c r="C121" s="41"/>
      <c r="D121" s="41">
        <f>SUM(D118:D120)</f>
        <v>0</v>
      </c>
      <c r="E121" s="41">
        <f t="shared" ref="E121:G121" si="36">SUM(E118:E120)</f>
        <v>0</v>
      </c>
      <c r="F121" s="41">
        <f t="shared" si="36"/>
        <v>0</v>
      </c>
      <c r="G121" s="41">
        <f t="shared" si="36"/>
        <v>0</v>
      </c>
      <c r="H121" s="8"/>
      <c r="I121" s="6"/>
      <c r="J121" s="6"/>
      <c r="K121" s="6"/>
      <c r="L121" s="6"/>
      <c r="P121" s="6"/>
      <c r="Q121" s="182"/>
      <c r="R121" s="6"/>
      <c r="S121" s="6"/>
      <c r="T121" s="6"/>
      <c r="U121" s="6"/>
      <c r="V121" s="6"/>
    </row>
    <row r="122" spans="1:22" ht="5.25" customHeight="1" x14ac:dyDescent="0.2">
      <c r="Q122" s="182"/>
    </row>
    <row r="123" spans="1:22" ht="5.25" customHeight="1" x14ac:dyDescent="0.2">
      <c r="Q123" s="182"/>
    </row>
    <row r="124" spans="1:22" s="7" customFormat="1" ht="12.75" customHeight="1" x14ac:dyDescent="0.2">
      <c r="A124" s="9"/>
      <c r="B124" s="165" t="s">
        <v>99</v>
      </c>
      <c r="C124" s="167">
        <v>2015</v>
      </c>
      <c r="D124" s="23" t="s">
        <v>9</v>
      </c>
      <c r="E124" s="23" t="s">
        <v>6</v>
      </c>
      <c r="F124" s="23" t="s">
        <v>4</v>
      </c>
      <c r="G124" s="23" t="s">
        <v>7</v>
      </c>
      <c r="H124" s="8"/>
      <c r="I124" s="6" t="s">
        <v>65</v>
      </c>
      <c r="J124" s="6"/>
      <c r="K124" s="6"/>
      <c r="L124" s="6"/>
      <c r="P124" s="6"/>
      <c r="Q124" s="182"/>
      <c r="R124" s="6"/>
      <c r="S124" s="6"/>
      <c r="T124" s="6"/>
      <c r="U124" s="6"/>
      <c r="V124" s="6"/>
    </row>
    <row r="125" spans="1:22" s="7" customFormat="1" ht="12.75" customHeight="1" x14ac:dyDescent="0.2">
      <c r="A125" s="9"/>
      <c r="B125" s="24" t="s">
        <v>0</v>
      </c>
      <c r="C125" s="25"/>
      <c r="D125" s="144">
        <f>SUM(E125:G125)</f>
        <v>0</v>
      </c>
      <c r="E125" s="145"/>
      <c r="F125" s="146"/>
      <c r="G125" s="147"/>
      <c r="H125" s="8"/>
      <c r="I125" s="6"/>
      <c r="J125" s="6"/>
      <c r="K125" s="6"/>
      <c r="L125" s="6"/>
      <c r="P125" s="6"/>
      <c r="Q125" s="182"/>
      <c r="R125" s="6"/>
      <c r="S125" s="6"/>
      <c r="T125" s="6"/>
      <c r="U125" s="6"/>
      <c r="V125" s="6"/>
    </row>
    <row r="126" spans="1:22" s="7" customFormat="1" ht="12.75" customHeight="1" x14ac:dyDescent="0.2">
      <c r="A126" s="9"/>
      <c r="B126" s="24" t="s">
        <v>2</v>
      </c>
      <c r="C126" s="25"/>
      <c r="D126" s="144">
        <f>SUM(E126:G126)</f>
        <v>0</v>
      </c>
      <c r="E126" s="148"/>
      <c r="F126" s="149"/>
      <c r="G126" s="150"/>
      <c r="H126" s="8"/>
      <c r="I126" s="6"/>
      <c r="J126" s="6"/>
      <c r="K126" s="6"/>
      <c r="L126" s="6"/>
      <c r="P126" s="6"/>
      <c r="Q126" s="182"/>
      <c r="R126" s="6"/>
      <c r="S126" s="6"/>
      <c r="T126" s="6"/>
      <c r="U126" s="6"/>
      <c r="V126" s="6"/>
    </row>
    <row r="127" spans="1:22" ht="12.75" customHeight="1" x14ac:dyDescent="0.2">
      <c r="B127" s="24" t="s">
        <v>1</v>
      </c>
      <c r="C127" s="25"/>
      <c r="D127" s="144">
        <f>SUM(E127:G127)</f>
        <v>0</v>
      </c>
      <c r="E127" s="151"/>
      <c r="F127" s="152"/>
      <c r="G127" s="153"/>
      <c r="Q127" s="182"/>
    </row>
    <row r="128" spans="1:22" ht="12.75" customHeight="1" x14ac:dyDescent="0.2">
      <c r="B128" s="22" t="s">
        <v>8</v>
      </c>
      <c r="C128" s="23"/>
      <c r="D128" s="154">
        <f>SUM(D125:D127)</f>
        <v>0</v>
      </c>
      <c r="E128" s="154">
        <f>SUM(E125:E127)</f>
        <v>0</v>
      </c>
      <c r="F128" s="154">
        <f t="shared" ref="F128:G128" si="37">SUM(F125:F127)</f>
        <v>0</v>
      </c>
      <c r="G128" s="154">
        <f t="shared" si="37"/>
        <v>0</v>
      </c>
      <c r="Q128" s="182"/>
    </row>
    <row r="129" spans="1:17" ht="5.25" customHeight="1" x14ac:dyDescent="0.2">
      <c r="Q129" s="182"/>
    </row>
    <row r="130" spans="1:17" ht="12.75" customHeight="1" x14ac:dyDescent="0.2">
      <c r="B130" s="166" t="s">
        <v>100</v>
      </c>
      <c r="C130" s="164">
        <v>2015</v>
      </c>
      <c r="D130" s="33" t="s">
        <v>9</v>
      </c>
      <c r="E130" s="33" t="s">
        <v>6</v>
      </c>
      <c r="F130" s="33" t="s">
        <v>4</v>
      </c>
      <c r="G130" s="33" t="s">
        <v>7</v>
      </c>
      <c r="I130" s="6" t="s">
        <v>65</v>
      </c>
      <c r="Q130" s="182"/>
    </row>
    <row r="131" spans="1:17" ht="12.75" customHeight="1" x14ac:dyDescent="0.2">
      <c r="B131" s="36" t="s">
        <v>0</v>
      </c>
      <c r="C131" s="40"/>
      <c r="D131" s="37">
        <f>SUM(E131:G131)</f>
        <v>0</v>
      </c>
      <c r="E131" s="103"/>
      <c r="F131" s="104"/>
      <c r="G131" s="105"/>
      <c r="Q131" s="182"/>
    </row>
    <row r="132" spans="1:17" ht="12.75" customHeight="1" x14ac:dyDescent="0.2">
      <c r="B132" s="36" t="s">
        <v>2</v>
      </c>
      <c r="C132" s="40"/>
      <c r="D132" s="37">
        <f>SUM(E132:G132)</f>
        <v>0</v>
      </c>
      <c r="E132" s="106"/>
      <c r="F132" s="107"/>
      <c r="G132" s="108"/>
      <c r="Q132" s="182"/>
    </row>
    <row r="133" spans="1:17" ht="12.75" customHeight="1" x14ac:dyDescent="0.2">
      <c r="B133" s="36" t="s">
        <v>1</v>
      </c>
      <c r="C133" s="85"/>
      <c r="D133" s="37">
        <f>SUM(E133:G133)</f>
        <v>0</v>
      </c>
      <c r="E133" s="109"/>
      <c r="F133" s="110"/>
      <c r="G133" s="111"/>
      <c r="Q133" s="182"/>
    </row>
    <row r="134" spans="1:17" ht="12.75" customHeight="1" x14ac:dyDescent="0.2">
      <c r="B134" s="32" t="s">
        <v>8</v>
      </c>
      <c r="C134" s="41"/>
      <c r="D134" s="41">
        <f>SUM(D131:D133)</f>
        <v>0</v>
      </c>
      <c r="E134" s="41">
        <f t="shared" ref="E134:G134" si="38">SUM(E131:E133)</f>
        <v>0</v>
      </c>
      <c r="F134" s="41">
        <f t="shared" si="38"/>
        <v>0</v>
      </c>
      <c r="G134" s="41">
        <f t="shared" si="38"/>
        <v>0</v>
      </c>
      <c r="Q134" s="182"/>
    </row>
    <row r="135" spans="1:17" ht="5.25" customHeight="1" x14ac:dyDescent="0.2">
      <c r="Q135" s="182"/>
    </row>
    <row r="136" spans="1:17" ht="5.25" customHeight="1" x14ac:dyDescent="0.2">
      <c r="Q136" s="182"/>
    </row>
    <row r="137" spans="1:17" s="57" customFormat="1" ht="12.75" customHeight="1" x14ac:dyDescent="0.2">
      <c r="A137" s="8"/>
      <c r="B137" s="86" t="s">
        <v>58</v>
      </c>
      <c r="C137" s="87"/>
      <c r="D137" s="86">
        <f>C111</f>
        <v>2014</v>
      </c>
      <c r="E137" s="86">
        <f>C124</f>
        <v>2015</v>
      </c>
      <c r="F137" s="95">
        <f>D39</f>
        <v>2017</v>
      </c>
      <c r="G137" s="87" t="s">
        <v>75</v>
      </c>
      <c r="H137" s="8"/>
      <c r="I137" s="6" t="s">
        <v>74</v>
      </c>
      <c r="M137" s="73"/>
      <c r="N137" s="73"/>
      <c r="O137" s="73"/>
      <c r="Q137" s="183"/>
    </row>
    <row r="138" spans="1:17" ht="12.75" customHeight="1" x14ac:dyDescent="0.2">
      <c r="B138" s="88" t="s">
        <v>59</v>
      </c>
      <c r="C138" s="90"/>
      <c r="D138" s="89">
        <f>D115</f>
        <v>0</v>
      </c>
      <c r="E138" s="89">
        <f>D128</f>
        <v>0</v>
      </c>
      <c r="F138" s="89">
        <f>D20</f>
        <v>0</v>
      </c>
      <c r="G138" s="235"/>
      <c r="Q138" s="182"/>
    </row>
    <row r="139" spans="1:17" ht="12.75" customHeight="1" x14ac:dyDescent="0.2">
      <c r="B139" s="88" t="s">
        <v>60</v>
      </c>
      <c r="C139" s="90"/>
      <c r="D139" s="89">
        <f>D121</f>
        <v>0</v>
      </c>
      <c r="E139" s="89">
        <f>D134</f>
        <v>0</v>
      </c>
      <c r="F139" s="89">
        <f>D38</f>
        <v>0</v>
      </c>
      <c r="G139" s="235"/>
      <c r="Q139" s="182"/>
    </row>
    <row r="140" spans="1:17" ht="12.75" customHeight="1" x14ac:dyDescent="0.2">
      <c r="B140" s="88" t="s">
        <v>76</v>
      </c>
      <c r="C140" s="90"/>
      <c r="D140" s="96" t="str">
        <f>IF(D138=0,"",D139/D138)</f>
        <v/>
      </c>
      <c r="E140" s="96" t="str">
        <f t="shared" ref="E140:F140" si="39">IF(E138=0,"",E139/E138)</f>
        <v/>
      </c>
      <c r="F140" s="96" t="str">
        <f t="shared" si="39"/>
        <v/>
      </c>
      <c r="G140" s="96" t="str">
        <f>IF(G138=0,"",G139/G138)</f>
        <v/>
      </c>
      <c r="Q140" s="182"/>
    </row>
    <row r="141" spans="1:17" ht="12.75" customHeight="1" x14ac:dyDescent="0.2">
      <c r="Q141" s="182"/>
    </row>
    <row r="142" spans="1:17" ht="12.75" customHeight="1" x14ac:dyDescent="0.2">
      <c r="Q142" s="182"/>
    </row>
    <row r="143" spans="1:17" ht="12.75" customHeight="1" x14ac:dyDescent="0.2">
      <c r="Q143" s="182"/>
    </row>
    <row r="144" spans="1:17" ht="12.75" customHeight="1" x14ac:dyDescent="0.2">
      <c r="Q144" s="182"/>
    </row>
    <row r="145" spans="2:17" ht="12.75" customHeight="1" x14ac:dyDescent="0.2">
      <c r="Q145" s="182"/>
    </row>
    <row r="146" spans="2:17" ht="12.75" customHeight="1" x14ac:dyDescent="0.2">
      <c r="Q146" s="182"/>
    </row>
    <row r="147" spans="2:17" ht="12.75" customHeight="1" x14ac:dyDescent="0.2">
      <c r="Q147" s="182"/>
    </row>
    <row r="148" spans="2:17" ht="12.75" customHeight="1" x14ac:dyDescent="0.2">
      <c r="Q148" s="182"/>
    </row>
    <row r="149" spans="2:17" ht="12.75" customHeight="1" x14ac:dyDescent="0.2">
      <c r="Q149" s="182"/>
    </row>
    <row r="150" spans="2:17" ht="12.75" customHeight="1" x14ac:dyDescent="0.2">
      <c r="Q150" s="182"/>
    </row>
    <row r="151" spans="2:17" ht="12.75" customHeight="1" x14ac:dyDescent="0.2">
      <c r="Q151" s="182"/>
    </row>
    <row r="152" spans="2:17" ht="12.75" customHeight="1" x14ac:dyDescent="0.2">
      <c r="Q152" s="182"/>
    </row>
    <row r="153" spans="2:17" ht="12.75" customHeight="1" x14ac:dyDescent="0.2">
      <c r="Q153" s="182"/>
    </row>
    <row r="154" spans="2:17" ht="12.75" customHeight="1" x14ac:dyDescent="0.2">
      <c r="Q154" s="182"/>
    </row>
    <row r="155" spans="2:17" ht="12.75" customHeight="1" x14ac:dyDescent="0.2">
      <c r="Q155" s="182"/>
    </row>
    <row r="156" spans="2:17" ht="12.75" customHeight="1" x14ac:dyDescent="0.2">
      <c r="Q156" s="182"/>
    </row>
    <row r="157" spans="2:17" ht="12.75" customHeight="1" x14ac:dyDescent="0.2">
      <c r="Q157" s="182"/>
    </row>
    <row r="158" spans="2:17" ht="11.25" x14ac:dyDescent="0.2">
      <c r="B158" s="172" t="str">
        <f>CONCATENATE("Zielerreichung Dichtepfad bezogen auf ",$C$48)</f>
        <v>Zielerreichung Dichtepfad bezogen auf 2016</v>
      </c>
      <c r="Q158" s="182"/>
    </row>
    <row r="159" spans="2:17" ht="12.75" customHeight="1" x14ac:dyDescent="0.2">
      <c r="Q159" s="182"/>
    </row>
    <row r="160" spans="2:17" ht="12.75" customHeight="1" x14ac:dyDescent="0.2">
      <c r="Q160" s="182"/>
    </row>
    <row r="161" spans="17:17" ht="12.75" customHeight="1" x14ac:dyDescent="0.2">
      <c r="Q161" s="182"/>
    </row>
    <row r="162" spans="17:17" ht="12.75" customHeight="1" x14ac:dyDescent="0.2">
      <c r="Q162" s="182"/>
    </row>
    <row r="163" spans="17:17" ht="12.75" customHeight="1" x14ac:dyDescent="0.2">
      <c r="Q163" s="182"/>
    </row>
    <row r="164" spans="17:17" ht="12.75" customHeight="1" x14ac:dyDescent="0.2">
      <c r="Q164" s="182"/>
    </row>
    <row r="165" spans="17:17" ht="12.75" customHeight="1" x14ac:dyDescent="0.2">
      <c r="Q165" s="182"/>
    </row>
    <row r="166" spans="17:17" ht="12.75" customHeight="1" x14ac:dyDescent="0.2">
      <c r="Q166" s="182"/>
    </row>
    <row r="167" spans="17:17" ht="12.75" customHeight="1" x14ac:dyDescent="0.2">
      <c r="Q167" s="182"/>
    </row>
    <row r="168" spans="17:17" ht="12.75" customHeight="1" x14ac:dyDescent="0.2">
      <c r="Q168" s="182"/>
    </row>
    <row r="169" spans="17:17" ht="12.75" customHeight="1" x14ac:dyDescent="0.2">
      <c r="Q169" s="182"/>
    </row>
    <row r="170" spans="17:17" ht="12.75" customHeight="1" x14ac:dyDescent="0.2">
      <c r="Q170" s="182"/>
    </row>
    <row r="171" spans="17:17" ht="12.75" customHeight="1" x14ac:dyDescent="0.2">
      <c r="Q171" s="182"/>
    </row>
    <row r="172" spans="17:17" ht="12.75" customHeight="1" x14ac:dyDescent="0.2">
      <c r="Q172" s="182"/>
    </row>
  </sheetData>
  <sheetProtection sheet="1" selectLockedCells="1"/>
  <mergeCells count="6">
    <mergeCell ref="N52:N53"/>
    <mergeCell ref="M48:M49"/>
    <mergeCell ref="K48:K49"/>
    <mergeCell ref="N48:N49"/>
    <mergeCell ref="J48:J49"/>
    <mergeCell ref="L48:L49"/>
  </mergeCells>
  <phoneticPr fontId="45" type="noConversion"/>
  <conditionalFormatting sqref="I2:N2 N4:N5 A86 M59:M60 A74:B78 N96:O96 N6:O8 E60:G60 C60 C75:D77 C81:D83 C87:D89 C112:D114 C125:D127 C115:G115 H96:L96 C84:G84 C128:G128 C78:G78 H59:H60 C69:C71 N9:N12 H29:H30 O29:O30 A12:B12 B10:B11 C72:G72 A1:H3 P1:P14 H69:H72 H124:XFD128 A63:O65 H95 C67:H68 C26:G26 O74:XFD78 A87:B90 C90:G90 D22:G22 D111:G111 A112:B115 A111 A125:B128 A124 D124:G124 A117 A118:G121 D117:G117 A130 D130:G130 A5:H8 B4:H4 A131:G134 A55:B60 P43:P46 R1:XFD14 P94:XFD96 C17:D19 C23:D25 C35:D37 H56:M58 O56:O60 P58:XFD61 P64:XFD65 P63 R63:XFD63 P92:P93 R92:XFD93 H31:O32 H55:Q55 A137:XFD157 A159:XFD1048576 D158:XFD158 A158:B158 A13:O13 C34:G34 R28:XFD28 P28:P32 H28:O28 A28:G32 R22:XFD26 H22:P26 A22:B26 R16:XFD16 A16:B20 O67:XFD72 H74:H78 C74:G74 H80:H84 O80:XFD84 C80:G80 A80:B84 H86:XFD90 C86:G86 A92:G96 H92:O94 A98:XFD103 A105:XFD107 H111:XFD115 A109:XFD109 H117:XFD121 H130:XFD134 R40:XFD46 A34:B46 R55:XFD57 P56:P57 O48:O53 L52 C38:G38 R29:V31 X29:XFD31 C40:G41 C39 E39:G39 Q43:Q44 T38:XFD39 R38:R39 Y32:XFD32 K50:K53 Y34:XFD37 C55:G59 A14:C14 E14:O14 R20:XFD20 S17:XFD17 J17:M17 D16:J16 W18:XFD19 H17:H19 C20:K20 O16:P20 I18:N18 J95:O95 E42:G42 D43:G45 C46:G46 H48:I53 H34:P40 M50:N52 A9:B9 D9:H12 M53">
    <cfRule type="containsErrors" dxfId="251" priority="217">
      <formula>ISERROR(A1)</formula>
    </cfRule>
  </conditionalFormatting>
  <conditionalFormatting sqref="O11">
    <cfRule type="containsErrors" dxfId="250" priority="216">
      <formula>ISERROR(O11)</formula>
    </cfRule>
  </conditionalFormatting>
  <conditionalFormatting sqref="B86">
    <cfRule type="containsErrors" dxfId="249" priority="215">
      <formula>ISERROR(B86)</formula>
    </cfRule>
  </conditionalFormatting>
  <conditionalFormatting sqref="D60">
    <cfRule type="containsErrors" dxfId="248" priority="213">
      <formula>ISERROR(D60)</formula>
    </cfRule>
  </conditionalFormatting>
  <conditionalFormatting sqref="N59">
    <cfRule type="containsErrors" dxfId="247" priority="212">
      <formula>ISERROR(N59)</formula>
    </cfRule>
  </conditionalFormatting>
  <conditionalFormatting sqref="N60">
    <cfRule type="containsErrors" dxfId="246" priority="211">
      <formula>ISERROR(N60)</formula>
    </cfRule>
  </conditionalFormatting>
  <conditionalFormatting sqref="I59:L60">
    <cfRule type="containsErrors" dxfId="245" priority="210">
      <formula>ISERROR(I59)</formula>
    </cfRule>
  </conditionalFormatting>
  <conditionalFormatting sqref="A67:B72 D69:D71">
    <cfRule type="containsErrors" dxfId="244" priority="209">
      <formula>ISERROR(A67)</formula>
    </cfRule>
  </conditionalFormatting>
  <conditionalFormatting sqref="E69:G71">
    <cfRule type="containsErrors" dxfId="243" priority="208">
      <formula>ISERROR(E69)</formula>
    </cfRule>
  </conditionalFormatting>
  <conditionalFormatting sqref="E81:G83">
    <cfRule type="containsErrors" dxfId="242" priority="206">
      <formula>ISERROR(E81)</formula>
    </cfRule>
  </conditionalFormatting>
  <conditionalFormatting sqref="E87:G89">
    <cfRule type="containsErrors" dxfId="241" priority="205">
      <formula>ISERROR(E87)</formula>
    </cfRule>
  </conditionalFormatting>
  <conditionalFormatting sqref="E75:G77">
    <cfRule type="containsErrors" dxfId="240" priority="207">
      <formula>ISERROR(E75)</formula>
    </cfRule>
  </conditionalFormatting>
  <conditionalFormatting sqref="E112:G114">
    <cfRule type="containsErrors" dxfId="239" priority="204">
      <formula>ISERROR(E112)</formula>
    </cfRule>
  </conditionalFormatting>
  <conditionalFormatting sqref="A10:A11">
    <cfRule type="containsErrors" dxfId="238" priority="200">
      <formula>ISERROR(A10)</formula>
    </cfRule>
  </conditionalFormatting>
  <conditionalFormatting sqref="O61 M61 A61:H61">
    <cfRule type="containsErrors" dxfId="237" priority="191">
      <formula>ISERROR(A61)</formula>
    </cfRule>
  </conditionalFormatting>
  <conditionalFormatting sqref="N61">
    <cfRule type="containsErrors" dxfId="236" priority="190">
      <formula>ISERROR(N61)</formula>
    </cfRule>
  </conditionalFormatting>
  <conditionalFormatting sqref="I61:L61">
    <cfRule type="containsErrors" dxfId="235" priority="189">
      <formula>ISERROR(I61)</formula>
    </cfRule>
  </conditionalFormatting>
  <conditionalFormatting sqref="M96">
    <cfRule type="containsErrors" dxfId="234" priority="183">
      <formula>ISERROR(M96)</formula>
    </cfRule>
  </conditionalFormatting>
  <conditionalFormatting sqref="I95">
    <cfRule type="containsErrors" dxfId="233" priority="181">
      <formula>ISERROR(I95)</formula>
    </cfRule>
  </conditionalFormatting>
  <conditionalFormatting sqref="I72:L72 I67:N68 L69:L71">
    <cfRule type="containsErrors" dxfId="232" priority="176">
      <formula>ISERROR(I67)</formula>
    </cfRule>
  </conditionalFormatting>
  <conditionalFormatting sqref="M69:N71 N72">
    <cfRule type="containsErrors" dxfId="231" priority="174">
      <formula>ISERROR(M69)</formula>
    </cfRule>
  </conditionalFormatting>
  <conditionalFormatting sqref="I69:K71">
    <cfRule type="containsErrors" dxfId="230" priority="175">
      <formula>ISERROR(I69)</formula>
    </cfRule>
  </conditionalFormatting>
  <conditionalFormatting sqref="I74:N74">
    <cfRule type="containsErrors" dxfId="229" priority="173">
      <formula>ISERROR(I74)</formula>
    </cfRule>
  </conditionalFormatting>
  <conditionalFormatting sqref="I80:N80">
    <cfRule type="containsErrors" dxfId="228" priority="172">
      <formula>ISERROR(I80)</formula>
    </cfRule>
  </conditionalFormatting>
  <conditionalFormatting sqref="M72">
    <cfRule type="containsErrors" dxfId="227" priority="171">
      <formula>ISERROR(M72)</formula>
    </cfRule>
  </conditionalFormatting>
  <conditionalFormatting sqref="I78:L78 L75:L77">
    <cfRule type="containsErrors" dxfId="226" priority="170">
      <formula>ISERROR(I75)</formula>
    </cfRule>
  </conditionalFormatting>
  <conditionalFormatting sqref="M75:N77 N78">
    <cfRule type="containsErrors" dxfId="225" priority="168">
      <formula>ISERROR(M75)</formula>
    </cfRule>
  </conditionalFormatting>
  <conditionalFormatting sqref="I75:K77">
    <cfRule type="containsErrors" dxfId="224" priority="169">
      <formula>ISERROR(I75)</formula>
    </cfRule>
  </conditionalFormatting>
  <conditionalFormatting sqref="M78">
    <cfRule type="containsErrors" dxfId="223" priority="167">
      <formula>ISERROR(M78)</formula>
    </cfRule>
  </conditionalFormatting>
  <conditionalFormatting sqref="I84:L84 L81:L83">
    <cfRule type="containsErrors" dxfId="222" priority="166">
      <formula>ISERROR(I81)</formula>
    </cfRule>
  </conditionalFormatting>
  <conditionalFormatting sqref="M81:N83 N84">
    <cfRule type="containsErrors" dxfId="221" priority="164">
      <formula>ISERROR(M81)</formula>
    </cfRule>
  </conditionalFormatting>
  <conditionalFormatting sqref="I81:K83">
    <cfRule type="containsErrors" dxfId="220" priority="165">
      <formula>ISERROR(I81)</formula>
    </cfRule>
  </conditionalFormatting>
  <conditionalFormatting sqref="M84">
    <cfRule type="containsErrors" dxfId="219" priority="163">
      <formula>ISERROR(M84)</formula>
    </cfRule>
  </conditionalFormatting>
  <conditionalFormatting sqref="O12">
    <cfRule type="containsErrors" dxfId="218" priority="162">
      <formula>ISERROR(O12)</formula>
    </cfRule>
  </conditionalFormatting>
  <conditionalFormatting sqref="E125:G127">
    <cfRule type="containsErrors" dxfId="217" priority="150">
      <formula>ISERROR(E125)</formula>
    </cfRule>
  </conditionalFormatting>
  <conditionalFormatting sqref="B111">
    <cfRule type="containsErrors" dxfId="216" priority="155">
      <formula>ISERROR(B111)</formula>
    </cfRule>
  </conditionalFormatting>
  <conditionalFormatting sqref="B124">
    <cfRule type="containsErrors" dxfId="215" priority="154">
      <formula>ISERROR(B124)</formula>
    </cfRule>
  </conditionalFormatting>
  <conditionalFormatting sqref="B117:C117">
    <cfRule type="containsErrors" dxfId="214" priority="153">
      <formula>ISERROR(B117)</formula>
    </cfRule>
  </conditionalFormatting>
  <conditionalFormatting sqref="B130:C130">
    <cfRule type="containsErrors" dxfId="213" priority="152">
      <formula>ISERROR(B130)</formula>
    </cfRule>
  </conditionalFormatting>
  <conditionalFormatting sqref="A4">
    <cfRule type="containsErrors" dxfId="212" priority="151">
      <formula>ISERROR(A4)</formula>
    </cfRule>
  </conditionalFormatting>
  <conditionalFormatting sqref="L50:L51">
    <cfRule type="containsErrors" dxfId="211" priority="146">
      <formula>ISERROR(L50)</formula>
    </cfRule>
  </conditionalFormatting>
  <conditionalFormatting sqref="P41:P42">
    <cfRule type="containsErrors" dxfId="210" priority="144">
      <formula>ISERROR(P41)</formula>
    </cfRule>
  </conditionalFormatting>
  <conditionalFormatting sqref="Q1:Q13 Q20 Q23:Q26 Q35:Q40 Q28:Q32">
    <cfRule type="containsErrors" dxfId="209" priority="143">
      <formula>ISERROR(Q1)</formula>
    </cfRule>
  </conditionalFormatting>
  <conditionalFormatting sqref="Q41">
    <cfRule type="containsErrors" dxfId="208" priority="141">
      <formula>ISERROR(Q41)</formula>
    </cfRule>
  </conditionalFormatting>
  <conditionalFormatting sqref="Q92">
    <cfRule type="containsErrors" dxfId="207" priority="140">
      <formula>ISERROR(Q92)</formula>
    </cfRule>
  </conditionalFormatting>
  <conditionalFormatting sqref="Q46">
    <cfRule type="containsErrors" dxfId="206" priority="139">
      <formula>ISERROR(Q46)</formula>
    </cfRule>
  </conditionalFormatting>
  <conditionalFormatting sqref="Q47">
    <cfRule type="containsErrors" dxfId="205" priority="138">
      <formula>ISERROR(Q47)</formula>
    </cfRule>
  </conditionalFormatting>
  <conditionalFormatting sqref="Q42">
    <cfRule type="containsErrors" dxfId="204" priority="137">
      <formula>ISERROR(Q42)</formula>
    </cfRule>
  </conditionalFormatting>
  <conditionalFormatting sqref="N56:N58">
    <cfRule type="containsErrors" dxfId="203" priority="130">
      <formula>ISERROR(N56)</formula>
    </cfRule>
  </conditionalFormatting>
  <conditionalFormatting sqref="Q57">
    <cfRule type="containsErrors" dxfId="202" priority="129">
      <formula>ISERROR(Q57)</formula>
    </cfRule>
  </conditionalFormatting>
  <conditionalFormatting sqref="Q63">
    <cfRule type="containsErrors" dxfId="201" priority="128">
      <formula>ISERROR(Q63)</formula>
    </cfRule>
  </conditionalFormatting>
  <conditionalFormatting sqref="Q93">
    <cfRule type="containsErrors" dxfId="200" priority="127">
      <formula>ISERROR(Q93)</formula>
    </cfRule>
  </conditionalFormatting>
  <conditionalFormatting sqref="Q14">
    <cfRule type="containsErrors" dxfId="199" priority="126">
      <formula>ISERROR(Q14)</formula>
    </cfRule>
  </conditionalFormatting>
  <conditionalFormatting sqref="Q16">
    <cfRule type="containsErrors" dxfId="198" priority="125">
      <formula>ISERROR(Q16)</formula>
    </cfRule>
  </conditionalFormatting>
  <conditionalFormatting sqref="Q22">
    <cfRule type="containsErrors" dxfId="197" priority="124">
      <formula>ISERROR(Q22)</formula>
    </cfRule>
  </conditionalFormatting>
  <conditionalFormatting sqref="Q135:Q136">
    <cfRule type="containsErrors" dxfId="196" priority="79">
      <formula>ISERROR(Q135)</formula>
    </cfRule>
  </conditionalFormatting>
  <conditionalFormatting sqref="R47:XFD47 A47:P47">
    <cfRule type="containsErrors" dxfId="195" priority="120">
      <formula>ISERROR(A47)</formula>
    </cfRule>
  </conditionalFormatting>
  <conditionalFormatting sqref="A33:P33 Y33:XFD33">
    <cfRule type="containsErrors" dxfId="194" priority="118">
      <formula>ISERROR(A33)</formula>
    </cfRule>
  </conditionalFormatting>
  <conditionalFormatting sqref="Q33">
    <cfRule type="containsErrors" dxfId="193" priority="117">
      <formula>ISERROR(Q33)</formula>
    </cfRule>
  </conditionalFormatting>
  <conditionalFormatting sqref="R27:XFD27 A27:P27">
    <cfRule type="containsErrors" dxfId="192" priority="116">
      <formula>ISERROR(A27)</formula>
    </cfRule>
  </conditionalFormatting>
  <conditionalFormatting sqref="Q27">
    <cfRule type="containsErrors" dxfId="191" priority="115">
      <formula>ISERROR(Q27)</formula>
    </cfRule>
  </conditionalFormatting>
  <conditionalFormatting sqref="R21:XFD21 A21:P21">
    <cfRule type="containsErrors" dxfId="190" priority="114">
      <formula>ISERROR(A21)</formula>
    </cfRule>
  </conditionalFormatting>
  <conditionalFormatting sqref="Q21">
    <cfRule type="containsErrors" dxfId="189" priority="113">
      <formula>ISERROR(Q21)</formula>
    </cfRule>
  </conditionalFormatting>
  <conditionalFormatting sqref="R15:XFD15 A15:P15">
    <cfRule type="containsErrors" dxfId="188" priority="112">
      <formula>ISERROR(A15)</formula>
    </cfRule>
  </conditionalFormatting>
  <conditionalFormatting sqref="Q15">
    <cfRule type="containsErrors" dxfId="187" priority="111">
      <formula>ISERROR(Q15)</formula>
    </cfRule>
  </conditionalFormatting>
  <conditionalFormatting sqref="Q56">
    <cfRule type="containsErrors" dxfId="186" priority="109">
      <formula>ISERROR(Q56)</formula>
    </cfRule>
  </conditionalFormatting>
  <conditionalFormatting sqref="R62:XFD62 A62:P62">
    <cfRule type="containsErrors" dxfId="185" priority="108">
      <formula>ISERROR(A62)</formula>
    </cfRule>
  </conditionalFormatting>
  <conditionalFormatting sqref="Q62">
    <cfRule type="containsErrors" dxfId="184" priority="107">
      <formula>ISERROR(Q62)</formula>
    </cfRule>
  </conditionalFormatting>
  <conditionalFormatting sqref="R66:XFD66 A66:P66">
    <cfRule type="containsErrors" dxfId="183" priority="106">
      <formula>ISERROR(A66)</formula>
    </cfRule>
  </conditionalFormatting>
  <conditionalFormatting sqref="Q66">
    <cfRule type="containsErrors" dxfId="182" priority="105">
      <formula>ISERROR(Q66)</formula>
    </cfRule>
  </conditionalFormatting>
  <conditionalFormatting sqref="R73:XFD73 A73:P73">
    <cfRule type="containsErrors" dxfId="181" priority="104">
      <formula>ISERROR(A73)</formula>
    </cfRule>
  </conditionalFormatting>
  <conditionalFormatting sqref="Q73">
    <cfRule type="containsErrors" dxfId="180" priority="103">
      <formula>ISERROR(Q73)</formula>
    </cfRule>
  </conditionalFormatting>
  <conditionalFormatting sqref="R79:XFD79 A79:P79">
    <cfRule type="containsErrors" dxfId="179" priority="102">
      <formula>ISERROR(A79)</formula>
    </cfRule>
  </conditionalFormatting>
  <conditionalFormatting sqref="Q79">
    <cfRule type="containsErrors" dxfId="178" priority="101">
      <formula>ISERROR(Q79)</formula>
    </cfRule>
  </conditionalFormatting>
  <conditionalFormatting sqref="R85:XFD85 A85:P85">
    <cfRule type="containsErrors" dxfId="177" priority="100">
      <formula>ISERROR(A85)</formula>
    </cfRule>
  </conditionalFormatting>
  <conditionalFormatting sqref="Q85">
    <cfRule type="containsErrors" dxfId="176" priority="99">
      <formula>ISERROR(Q85)</formula>
    </cfRule>
  </conditionalFormatting>
  <conditionalFormatting sqref="R91:XFD91 A91:P91">
    <cfRule type="containsErrors" dxfId="175" priority="98">
      <formula>ISERROR(A91)</formula>
    </cfRule>
  </conditionalFormatting>
  <conditionalFormatting sqref="Q91">
    <cfRule type="containsErrors" dxfId="174" priority="97">
      <formula>ISERROR(Q91)</formula>
    </cfRule>
  </conditionalFormatting>
  <conditionalFormatting sqref="R97:XFD97 A97:P97">
    <cfRule type="containsErrors" dxfId="173" priority="96">
      <formula>ISERROR(A97)</formula>
    </cfRule>
  </conditionalFormatting>
  <conditionalFormatting sqref="Q97">
    <cfRule type="containsErrors" dxfId="172" priority="95">
      <formula>ISERROR(Q97)</formula>
    </cfRule>
  </conditionalFormatting>
  <conditionalFormatting sqref="R104:XFD104 A104:P104">
    <cfRule type="containsErrors" dxfId="171" priority="94">
      <formula>ISERROR(A104)</formula>
    </cfRule>
  </conditionalFormatting>
  <conditionalFormatting sqref="Q104">
    <cfRule type="containsErrors" dxfId="170" priority="93">
      <formula>ISERROR(Q104)</formula>
    </cfRule>
  </conditionalFormatting>
  <conditionalFormatting sqref="R110:XFD110 A110:P110">
    <cfRule type="containsErrors" dxfId="169" priority="92">
      <formula>ISERROR(A110)</formula>
    </cfRule>
  </conditionalFormatting>
  <conditionalFormatting sqref="Q110">
    <cfRule type="containsErrors" dxfId="168" priority="91">
      <formula>ISERROR(Q110)</formula>
    </cfRule>
  </conditionalFormatting>
  <conditionalFormatting sqref="R108:XFD108 A108:P108">
    <cfRule type="containsErrors" dxfId="167" priority="90">
      <formula>ISERROR(A108)</formula>
    </cfRule>
  </conditionalFormatting>
  <conditionalFormatting sqref="Q108">
    <cfRule type="containsErrors" dxfId="166" priority="89">
      <formula>ISERROR(Q108)</formula>
    </cfRule>
  </conditionalFormatting>
  <conditionalFormatting sqref="R116:XFD116 A116:P116">
    <cfRule type="containsErrors" dxfId="165" priority="88">
      <formula>ISERROR(A116)</formula>
    </cfRule>
  </conditionalFormatting>
  <conditionalFormatting sqref="Q116">
    <cfRule type="containsErrors" dxfId="164" priority="87">
      <formula>ISERROR(Q116)</formula>
    </cfRule>
  </conditionalFormatting>
  <conditionalFormatting sqref="R122:XFD122 A122:P122">
    <cfRule type="containsErrors" dxfId="163" priority="86">
      <formula>ISERROR(A122)</formula>
    </cfRule>
  </conditionalFormatting>
  <conditionalFormatting sqref="Q122">
    <cfRule type="containsErrors" dxfId="162" priority="85">
      <formula>ISERROR(Q122)</formula>
    </cfRule>
  </conditionalFormatting>
  <conditionalFormatting sqref="R123:XFD123 A123:P123">
    <cfRule type="containsErrors" dxfId="161" priority="84">
      <formula>ISERROR(A123)</formula>
    </cfRule>
  </conditionalFormatting>
  <conditionalFormatting sqref="Q123">
    <cfRule type="containsErrors" dxfId="160" priority="83">
      <formula>ISERROR(Q123)</formula>
    </cfRule>
  </conditionalFormatting>
  <conditionalFormatting sqref="R129:XFD129 A129:P129">
    <cfRule type="containsErrors" dxfId="159" priority="82">
      <formula>ISERROR(A129)</formula>
    </cfRule>
  </conditionalFormatting>
  <conditionalFormatting sqref="Q129">
    <cfRule type="containsErrors" dxfId="158" priority="81">
      <formula>ISERROR(Q129)</formula>
    </cfRule>
  </conditionalFormatting>
  <conditionalFormatting sqref="R135:XFD136 A135:P136">
    <cfRule type="containsErrors" dxfId="157" priority="80">
      <formula>ISERROR(A135)</formula>
    </cfRule>
  </conditionalFormatting>
  <conditionalFormatting sqref="L53">
    <cfRule type="containsErrors" dxfId="156" priority="72">
      <formula>ISERROR(L53)</formula>
    </cfRule>
  </conditionalFormatting>
  <conditionalFormatting sqref="C42">
    <cfRule type="containsErrors" dxfId="155" priority="71">
      <formula>ISERROR(C42)</formula>
    </cfRule>
  </conditionalFormatting>
  <conditionalFormatting sqref="D42">
    <cfRule type="containsErrors" dxfId="154" priority="70">
      <formula>ISERROR(D42)</formula>
    </cfRule>
  </conditionalFormatting>
  <conditionalFormatting sqref="C43:C45">
    <cfRule type="containsErrors" dxfId="153" priority="59">
      <formula>ISERROR(C43)</formula>
    </cfRule>
  </conditionalFormatting>
  <conditionalFormatting sqref="Q45">
    <cfRule type="containsErrors" dxfId="152" priority="58">
      <formula>ISERROR(Q45)</formula>
    </cfRule>
  </conditionalFormatting>
  <conditionalFormatting sqref="Q46">
    <cfRule type="containsErrors" dxfId="151" priority="57">
      <formula>ISERROR(Q46)</formula>
    </cfRule>
  </conditionalFormatting>
  <conditionalFormatting sqref="D39">
    <cfRule type="containsErrors" dxfId="150" priority="47">
      <formula>ISERROR(D39)</formula>
    </cfRule>
  </conditionalFormatting>
  <conditionalFormatting sqref="E36:G36">
    <cfRule type="containsErrors" dxfId="149" priority="48">
      <formula>ISERROR(E36)</formula>
    </cfRule>
  </conditionalFormatting>
  <conditionalFormatting sqref="E35:G35 E37:G37">
    <cfRule type="containsErrors" dxfId="148" priority="49">
      <formula>ISERROR(E35)</formula>
    </cfRule>
  </conditionalFormatting>
  <conditionalFormatting sqref="Q53">
    <cfRule type="containsErrors" dxfId="147" priority="31">
      <formula>ISERROR(Q53)</formula>
    </cfRule>
  </conditionalFormatting>
  <conditionalFormatting sqref="P50:P53 R48:XFD53 A48:B53 C48:G48 Q50:Q51 E49:G52 C53">
    <cfRule type="containsErrors" dxfId="146" priority="44">
      <formula>ISERROR(A48)</formula>
    </cfRule>
  </conditionalFormatting>
  <conditionalFormatting sqref="P48:P49">
    <cfRule type="containsErrors" dxfId="145" priority="42">
      <formula>ISERROR(P48)</formula>
    </cfRule>
  </conditionalFormatting>
  <conditionalFormatting sqref="Q48">
    <cfRule type="containsErrors" dxfId="144" priority="41">
      <formula>ISERROR(Q48)</formula>
    </cfRule>
  </conditionalFormatting>
  <conditionalFormatting sqref="Q53">
    <cfRule type="containsErrors" dxfId="143" priority="40">
      <formula>ISERROR(Q53)</formula>
    </cfRule>
  </conditionalFormatting>
  <conditionalFormatting sqref="Q54">
    <cfRule type="containsErrors" dxfId="142" priority="39">
      <formula>ISERROR(Q54)</formula>
    </cfRule>
  </conditionalFormatting>
  <conditionalFormatting sqref="Q49">
    <cfRule type="containsErrors" dxfId="141" priority="38">
      <formula>ISERROR(Q49)</formula>
    </cfRule>
  </conditionalFormatting>
  <conditionalFormatting sqref="R54:XFD54 A54:P54">
    <cfRule type="containsErrors" dxfId="140" priority="37">
      <formula>ISERROR(A54)</formula>
    </cfRule>
  </conditionalFormatting>
  <conditionalFormatting sqref="D49">
    <cfRule type="containsErrors" dxfId="139" priority="35">
      <formula>ISERROR(D49)</formula>
    </cfRule>
  </conditionalFormatting>
  <conditionalFormatting sqref="D50:D52">
    <cfRule type="containsErrors" dxfId="138" priority="33">
      <formula>ISERROR(D50)</formula>
    </cfRule>
  </conditionalFormatting>
  <conditionalFormatting sqref="Q52">
    <cfRule type="containsErrors" dxfId="137" priority="32">
      <formula>ISERROR(Q52)</formula>
    </cfRule>
  </conditionalFormatting>
  <conditionalFormatting sqref="E53:G53">
    <cfRule type="containsErrors" dxfId="136" priority="30">
      <formula>ISERROR(E53)</formula>
    </cfRule>
  </conditionalFormatting>
  <conditionalFormatting sqref="D53">
    <cfRule type="containsErrors" dxfId="135" priority="29">
      <formula>ISERROR(D53)</formula>
    </cfRule>
  </conditionalFormatting>
  <conditionalFormatting sqref="E19:G19 E17:G17">
    <cfRule type="containsErrors" dxfId="134" priority="25">
      <formula>ISERROR(E17)</formula>
    </cfRule>
  </conditionalFormatting>
  <conditionalFormatting sqref="E18:G18">
    <cfRule type="containsErrors" dxfId="133" priority="24">
      <formula>ISERROR(E18)</formula>
    </cfRule>
  </conditionalFormatting>
  <conditionalFormatting sqref="E25:G25 E23:G23">
    <cfRule type="containsErrors" dxfId="132" priority="22">
      <formula>ISERROR(E23)</formula>
    </cfRule>
  </conditionalFormatting>
  <conditionalFormatting sqref="E24:G24">
    <cfRule type="containsErrors" dxfId="131" priority="21">
      <formula>ISERROR(E24)</formula>
    </cfRule>
  </conditionalFormatting>
  <conditionalFormatting sqref="Q34">
    <cfRule type="containsErrors" dxfId="130" priority="20">
      <formula>ISERROR(Q34)</formula>
    </cfRule>
  </conditionalFormatting>
  <conditionalFormatting sqref="L16">
    <cfRule type="containsErrors" dxfId="129" priority="19">
      <formula>ISERROR(L16)</formula>
    </cfRule>
  </conditionalFormatting>
  <conditionalFormatting sqref="K16">
    <cfRule type="containsErrors" dxfId="128" priority="18">
      <formula>ISERROR(K16)</formula>
    </cfRule>
  </conditionalFormatting>
  <conditionalFormatting sqref="Q17">
    <cfRule type="containsErrors" dxfId="127" priority="17">
      <formula>ISERROR(Q17)</formula>
    </cfRule>
  </conditionalFormatting>
  <conditionalFormatting sqref="N52">
    <cfRule type="cellIs" dxfId="126" priority="13" operator="lessThan">
      <formula>$D$52</formula>
    </cfRule>
    <cfRule type="cellIs" dxfId="125" priority="5" operator="equal">
      <formula>"gesunken!"</formula>
    </cfRule>
  </conditionalFormatting>
  <conditionalFormatting sqref="O3">
    <cfRule type="containsErrors" dxfId="124" priority="9">
      <formula>ISERROR(O3)</formula>
    </cfRule>
  </conditionalFormatting>
  <conditionalFormatting sqref="O1">
    <cfRule type="containsErrors" dxfId="123" priority="8">
      <formula>ISERROR(O1)</formula>
    </cfRule>
  </conditionalFormatting>
  <conditionalFormatting sqref="O2">
    <cfRule type="containsErrors" dxfId="122" priority="7">
      <formula>ISERROR(O2)</formula>
    </cfRule>
  </conditionalFormatting>
  <conditionalFormatting sqref="D14">
    <cfRule type="containsErrors" dxfId="121" priority="6">
      <formula>ISERROR(D14)</formula>
    </cfRule>
  </conditionalFormatting>
  <conditionalFormatting sqref="C9:C12">
    <cfRule type="containsErrors" dxfId="120" priority="4">
      <formula>ISERROR(C9)</formula>
    </cfRule>
  </conditionalFormatting>
  <conditionalFormatting sqref="L20">
    <cfRule type="containsErrors" dxfId="119" priority="3">
      <formula>ISERROR(L20)</formula>
    </cfRule>
  </conditionalFormatting>
  <conditionalFormatting sqref="M19:M20">
    <cfRule type="containsErrors" dxfId="118" priority="2">
      <formula>ISERROR(M19)</formula>
    </cfRule>
  </conditionalFormatting>
  <conditionalFormatting sqref="L19">
    <cfRule type="containsErrors" dxfId="117" priority="1">
      <formula>ISERROR(L19)</formula>
    </cfRule>
  </conditionalFormatting>
  <dataValidations disablePrompts="1" count="1">
    <dataValidation type="decimal" operator="greaterThanOrEqual" allowBlank="1" showInputMessage="1" showErrorMessage="1" sqref="E87:G89">
      <formula1>0</formula1>
    </dataValidation>
  </dataValidations>
  <pageMargins left="0.59055118110236227" right="0.39370078740157483" top="0.78740157480314965" bottom="0.78740157480314965" header="0.31496062992125984" footer="0.31496062992125984"/>
  <pageSetup paperSize="9" scale="79" fitToHeight="0" orientation="portrait" r:id="rId1"/>
  <headerFooter>
    <oddFooter>&amp;C&amp;"TradeGothic,Standard"&amp;5&amp;Z&amp;F&amp;R&amp;"TradeGothic,Standard"&amp;8&amp;P/&amp;N</oddFooter>
  </headerFooter>
  <rowBreaks count="2" manualBreakCount="2">
    <brk id="64" max="16383" man="1"/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0"/>
  <sheetViews>
    <sheetView showGridLines="0" zoomScale="115" zoomScaleNormal="115" zoomScaleSheetLayoutView="120" workbookViewId="0">
      <selection activeCell="O1" sqref="O1"/>
    </sheetView>
  </sheetViews>
  <sheetFormatPr baseColWidth="10" defaultColWidth="4.85546875" defaultRowHeight="12.75" customHeight="1" x14ac:dyDescent="0.2"/>
  <cols>
    <col min="1" max="1" width="3.42578125" style="9" customWidth="1"/>
    <col min="2" max="2" width="25.85546875" style="6" customWidth="1"/>
    <col min="3" max="3" width="8.85546875" style="6" customWidth="1"/>
    <col min="4" max="7" width="6.140625" style="6" customWidth="1"/>
    <col min="8" max="8" width="4.140625" style="8" bestFit="1" customWidth="1"/>
    <col min="9" max="9" width="7.28515625" style="6" customWidth="1"/>
    <col min="10" max="11" width="7.42578125" style="6" customWidth="1"/>
    <col min="12" max="12" width="6.140625" style="6" customWidth="1"/>
    <col min="13" max="14" width="8.28515625" style="7" customWidth="1"/>
    <col min="15" max="15" width="8.140625" style="7" customWidth="1"/>
    <col min="16" max="16" width="1.28515625" style="6" customWidth="1"/>
    <col min="17" max="16384" width="4.85546875" style="6"/>
  </cols>
  <sheetData>
    <row r="1" spans="1:17" s="2" customFormat="1" ht="12.75" customHeight="1" x14ac:dyDescent="0.2">
      <c r="A1" s="1" t="s">
        <v>5</v>
      </c>
      <c r="B1" s="1"/>
      <c r="H1" s="3"/>
      <c r="M1" s="4"/>
      <c r="O1" s="168" t="s">
        <v>106</v>
      </c>
      <c r="P1" s="170"/>
      <c r="Q1" s="179"/>
    </row>
    <row r="2" spans="1:17" s="5" customFormat="1" ht="12.75" customHeight="1" x14ac:dyDescent="0.2">
      <c r="A2" s="5" t="s">
        <v>42</v>
      </c>
      <c r="O2" s="169" t="s">
        <v>107</v>
      </c>
      <c r="Q2" s="180"/>
    </row>
    <row r="3" spans="1:17" s="2" customFormat="1" ht="12.75" customHeight="1" x14ac:dyDescent="0.2">
      <c r="A3" s="1" t="s">
        <v>101</v>
      </c>
      <c r="B3" s="1"/>
      <c r="H3" s="3"/>
      <c r="M3" s="4"/>
      <c r="O3" s="169" t="s">
        <v>81</v>
      </c>
      <c r="Q3" s="180"/>
    </row>
    <row r="4" spans="1:17" s="98" customFormat="1" ht="12.75" customHeight="1" x14ac:dyDescent="0.2">
      <c r="A4" s="97" t="s">
        <v>134</v>
      </c>
      <c r="B4" s="97"/>
      <c r="E4" s="99"/>
      <c r="H4" s="43"/>
      <c r="M4" s="99"/>
      <c r="N4" s="99"/>
      <c r="O4" s="99"/>
      <c r="Q4" s="181"/>
    </row>
    <row r="5" spans="1:17" ht="12.75" customHeight="1" x14ac:dyDescent="0.2">
      <c r="D5" s="98"/>
      <c r="E5" s="99"/>
      <c r="F5" s="98"/>
      <c r="G5" s="98"/>
      <c r="H5" s="43"/>
      <c r="I5" s="98"/>
      <c r="J5" s="98"/>
      <c r="K5" s="98"/>
      <c r="Q5" s="182"/>
    </row>
    <row r="6" spans="1:17" s="57" customFormat="1" ht="12.75" customHeight="1" x14ac:dyDescent="0.2">
      <c r="A6" s="161" t="s">
        <v>45</v>
      </c>
      <c r="B6" s="162"/>
      <c r="H6" s="8"/>
      <c r="M6" s="73"/>
      <c r="N6" s="73"/>
      <c r="O6" s="91"/>
      <c r="Q6" s="183"/>
    </row>
    <row r="7" spans="1:17" s="57" customFormat="1" ht="12.75" customHeight="1" x14ac:dyDescent="0.2">
      <c r="A7" s="92" t="s">
        <v>77</v>
      </c>
      <c r="B7" s="72"/>
      <c r="H7" s="8"/>
      <c r="M7" s="73"/>
      <c r="N7" s="73"/>
      <c r="O7" s="91"/>
      <c r="Q7" s="183"/>
    </row>
    <row r="8" spans="1:17" s="57" customFormat="1" ht="12.75" customHeight="1" x14ac:dyDescent="0.2">
      <c r="A8" s="93" t="s">
        <v>78</v>
      </c>
      <c r="B8" s="72"/>
      <c r="H8" s="8"/>
      <c r="M8" s="73"/>
      <c r="N8" s="73"/>
      <c r="O8" s="91"/>
      <c r="Q8" s="183"/>
    </row>
    <row r="9" spans="1:17" ht="12.75" customHeight="1" x14ac:dyDescent="0.2">
      <c r="A9" s="10" t="s">
        <v>43</v>
      </c>
      <c r="B9" s="10"/>
      <c r="C9" s="57"/>
      <c r="O9" s="7" t="s">
        <v>48</v>
      </c>
      <c r="Q9" s="182"/>
    </row>
    <row r="10" spans="1:17" ht="12.75" customHeight="1" x14ac:dyDescent="0.2">
      <c r="A10" s="11" t="s">
        <v>94</v>
      </c>
      <c r="B10" s="11"/>
      <c r="C10" s="57"/>
      <c r="O10" s="7" t="s">
        <v>50</v>
      </c>
      <c r="Q10" s="182"/>
    </row>
    <row r="11" spans="1:17" ht="12.75" customHeight="1" x14ac:dyDescent="0.2">
      <c r="A11" s="120" t="s">
        <v>66</v>
      </c>
      <c r="B11" s="120"/>
      <c r="C11" s="57"/>
      <c r="O11" s="12" t="s">
        <v>79</v>
      </c>
      <c r="Q11" s="182"/>
    </row>
    <row r="12" spans="1:17" ht="12.75" customHeight="1" x14ac:dyDescent="0.2">
      <c r="A12" s="13" t="s">
        <v>44</v>
      </c>
      <c r="B12" s="13"/>
      <c r="C12" s="57"/>
      <c r="O12" s="12" t="s">
        <v>96</v>
      </c>
      <c r="Q12" s="182"/>
    </row>
    <row r="13" spans="1:17" ht="12.75" customHeight="1" x14ac:dyDescent="0.2">
      <c r="I13" s="15"/>
      <c r="J13" s="15"/>
      <c r="K13" s="15"/>
      <c r="L13" s="15"/>
      <c r="Q13" s="182"/>
    </row>
    <row r="14" spans="1:17" s="21" customFormat="1" ht="24.95" customHeight="1" x14ac:dyDescent="0.2">
      <c r="A14" s="16" t="s">
        <v>3</v>
      </c>
      <c r="B14" s="231" t="s">
        <v>110</v>
      </c>
      <c r="C14" s="232" t="s">
        <v>111</v>
      </c>
      <c r="D14" s="222">
        <v>2017</v>
      </c>
      <c r="E14" s="18"/>
      <c r="F14" s="18"/>
      <c r="G14" s="18"/>
      <c r="H14" s="18"/>
      <c r="I14" s="19" t="s">
        <v>31</v>
      </c>
      <c r="J14" s="19"/>
      <c r="K14" s="19"/>
      <c r="L14" s="19"/>
      <c r="M14" s="18"/>
      <c r="N14" s="20"/>
      <c r="O14" s="143" t="s">
        <v>39</v>
      </c>
      <c r="Q14" s="182"/>
    </row>
    <row r="15" spans="1:17" ht="5.25" customHeight="1" x14ac:dyDescent="0.2">
      <c r="A15" s="9" t="s">
        <v>113</v>
      </c>
      <c r="Q15" s="182"/>
    </row>
    <row r="16" spans="1:17" ht="12.75" customHeight="1" x14ac:dyDescent="0.2">
      <c r="A16" s="8" t="s">
        <v>11</v>
      </c>
      <c r="B16" s="165" t="s">
        <v>116</v>
      </c>
      <c r="C16" s="221">
        <v>2017</v>
      </c>
      <c r="D16" s="23" t="s">
        <v>9</v>
      </c>
      <c r="E16" s="23" t="s">
        <v>6</v>
      </c>
      <c r="F16" s="23" t="s">
        <v>4</v>
      </c>
      <c r="G16" s="23" t="s">
        <v>7</v>
      </c>
      <c r="H16" s="8" t="s">
        <v>127</v>
      </c>
      <c r="I16" s="69"/>
      <c r="J16" s="69"/>
      <c r="K16" s="194" t="s">
        <v>52</v>
      </c>
      <c r="L16" s="207">
        <v>2017</v>
      </c>
      <c r="M16" s="194"/>
      <c r="N16" s="194" t="s">
        <v>120</v>
      </c>
      <c r="Q16" s="182"/>
    </row>
    <row r="17" spans="1:17" ht="12.75" customHeight="1" x14ac:dyDescent="0.2">
      <c r="B17" s="24"/>
      <c r="C17" s="25"/>
      <c r="D17" s="144"/>
      <c r="E17" s="236"/>
      <c r="F17" s="236"/>
      <c r="G17" s="236"/>
      <c r="I17" s="69"/>
      <c r="J17" s="69"/>
      <c r="K17" s="194" t="s">
        <v>118</v>
      </c>
      <c r="L17" s="208">
        <v>15</v>
      </c>
      <c r="M17" s="10" t="s">
        <v>119</v>
      </c>
      <c r="N17" s="195">
        <f>Stand_Berechnung+Betrachtungszeitraum_Jahre</f>
        <v>2032</v>
      </c>
      <c r="Q17" s="182"/>
    </row>
    <row r="18" spans="1:17" ht="12.75" customHeight="1" x14ac:dyDescent="0.2">
      <c r="B18" s="24"/>
      <c r="C18" s="25"/>
      <c r="D18" s="144"/>
      <c r="E18" s="236"/>
      <c r="F18" s="236"/>
      <c r="G18" s="236"/>
      <c r="I18" s="10" t="s">
        <v>126</v>
      </c>
      <c r="J18" s="23"/>
      <c r="K18" s="202" t="s">
        <v>123</v>
      </c>
      <c r="L18" s="209">
        <v>2017</v>
      </c>
      <c r="M18" s="202" t="s">
        <v>124</v>
      </c>
      <c r="N18" s="209" t="s">
        <v>125</v>
      </c>
    </row>
    <row r="19" spans="1:17" ht="12.75" customHeight="1" x14ac:dyDescent="0.2">
      <c r="B19" s="24" t="s">
        <v>1</v>
      </c>
      <c r="C19" s="25"/>
      <c r="D19" s="144">
        <f>SUM(E19:G19)</f>
        <v>0</v>
      </c>
      <c r="E19" s="203"/>
      <c r="F19" s="204"/>
      <c r="G19" s="205"/>
      <c r="I19" s="69"/>
      <c r="J19" s="69"/>
      <c r="K19" s="194"/>
      <c r="L19" s="10"/>
      <c r="M19" s="10"/>
      <c r="N19" s="194"/>
    </row>
    <row r="20" spans="1:17" ht="12.75" customHeight="1" x14ac:dyDescent="0.2">
      <c r="B20" s="22" t="s">
        <v>8</v>
      </c>
      <c r="C20" s="23"/>
      <c r="D20" s="154">
        <f>SUM(D17:D19)</f>
        <v>0</v>
      </c>
      <c r="E20" s="154">
        <f>SUM(E17:E19)</f>
        <v>0</v>
      </c>
      <c r="F20" s="154">
        <f t="shared" ref="F20:G20" si="0">SUM(F17:F19)</f>
        <v>0</v>
      </c>
      <c r="G20" s="154">
        <f t="shared" si="0"/>
        <v>0</v>
      </c>
      <c r="I20" s="69"/>
      <c r="J20" s="69"/>
      <c r="K20" s="194" t="s">
        <v>133</v>
      </c>
      <c r="L20" s="209">
        <v>2040</v>
      </c>
      <c r="M20" s="10"/>
      <c r="N20" s="194"/>
      <c r="Q20" s="182"/>
    </row>
    <row r="21" spans="1:17" ht="5.25" customHeight="1" x14ac:dyDescent="0.2">
      <c r="Q21" s="182"/>
    </row>
    <row r="22" spans="1:17" ht="12.75" customHeight="1" x14ac:dyDescent="0.2">
      <c r="A22" s="8" t="s">
        <v>12</v>
      </c>
      <c r="B22" s="165" t="s">
        <v>115</v>
      </c>
      <c r="C22" s="221">
        <v>2017</v>
      </c>
      <c r="D22" s="23" t="s">
        <v>9</v>
      </c>
      <c r="E22" s="23" t="s">
        <v>6</v>
      </c>
      <c r="F22" s="23" t="s">
        <v>4</v>
      </c>
      <c r="G22" s="23" t="s">
        <v>7</v>
      </c>
      <c r="H22" s="8" t="s">
        <v>82</v>
      </c>
      <c r="I22" s="27" t="s">
        <v>64</v>
      </c>
      <c r="J22" s="27"/>
      <c r="K22" s="27"/>
      <c r="L22" s="27"/>
      <c r="M22" s="28" t="s">
        <v>32</v>
      </c>
      <c r="N22" s="27" t="s">
        <v>25</v>
      </c>
      <c r="Q22" s="182"/>
    </row>
    <row r="23" spans="1:17" ht="12.75" customHeight="1" x14ac:dyDescent="0.2">
      <c r="B23" s="24" t="s">
        <v>1</v>
      </c>
      <c r="C23" s="25"/>
      <c r="D23" s="144">
        <f>SUM(E23:G23)</f>
        <v>0</v>
      </c>
      <c r="E23" s="203"/>
      <c r="F23" s="204"/>
      <c r="G23" s="205"/>
      <c r="I23" s="29" t="str">
        <f>IF(D23=0,"",D23/D27)</f>
        <v/>
      </c>
      <c r="J23" s="29"/>
      <c r="K23" s="29"/>
      <c r="L23" s="29"/>
      <c r="M23" s="206"/>
      <c r="N23" s="29" t="str">
        <f>IF(M23=0,"",M23/D27)</f>
        <v/>
      </c>
      <c r="Q23" s="182"/>
    </row>
    <row r="24" spans="1:17" ht="12.75" customHeight="1" x14ac:dyDescent="0.2">
      <c r="B24" s="22" t="s">
        <v>8</v>
      </c>
      <c r="C24" s="23"/>
      <c r="D24" s="154">
        <f>SUM(D23:D23)</f>
        <v>0</v>
      </c>
      <c r="E24" s="154">
        <f>SUM(E23:E23)</f>
        <v>0</v>
      </c>
      <c r="F24" s="154">
        <f>SUM(F23:F23)</f>
        <v>0</v>
      </c>
      <c r="G24" s="154">
        <f>SUM(G23:G23)</f>
        <v>0</v>
      </c>
      <c r="I24" s="30" t="str">
        <f>IF(D24=0,"",D24/D28)</f>
        <v/>
      </c>
      <c r="J24" s="30"/>
      <c r="K24" s="30"/>
      <c r="L24" s="30"/>
      <c r="M24" s="158">
        <f>SUM(M23:M23)</f>
        <v>0</v>
      </c>
      <c r="N24" s="30" t="str">
        <f>IF(M24=0,"",M24/D28)</f>
        <v/>
      </c>
      <c r="O24" s="7" t="s">
        <v>40</v>
      </c>
      <c r="Q24" s="182"/>
    </row>
    <row r="25" spans="1:17" ht="5.25" customHeight="1" x14ac:dyDescent="0.2">
      <c r="Q25" s="182"/>
    </row>
    <row r="26" spans="1:17" ht="12.75" customHeight="1" x14ac:dyDescent="0.2">
      <c r="A26" s="8" t="s">
        <v>13</v>
      </c>
      <c r="B26" s="165" t="s">
        <v>91</v>
      </c>
      <c r="C26" s="23"/>
      <c r="D26" s="23" t="s">
        <v>9</v>
      </c>
      <c r="E26" s="23" t="s">
        <v>6</v>
      </c>
      <c r="F26" s="23" t="s">
        <v>4</v>
      </c>
      <c r="G26" s="23" t="s">
        <v>7</v>
      </c>
      <c r="I26" s="26"/>
      <c r="J26" s="26"/>
      <c r="K26" s="26"/>
      <c r="L26" s="26"/>
      <c r="M26" s="26"/>
      <c r="Q26" s="182"/>
    </row>
    <row r="27" spans="1:17" ht="12.75" customHeight="1" x14ac:dyDescent="0.2">
      <c r="B27" s="24" t="s">
        <v>1</v>
      </c>
      <c r="C27" s="31"/>
      <c r="D27" s="144">
        <f>SUM(E27:G27)</f>
        <v>0</v>
      </c>
      <c r="E27" s="159">
        <f>E19+E23</f>
        <v>0</v>
      </c>
      <c r="F27" s="159">
        <f>F19+F23</f>
        <v>0</v>
      </c>
      <c r="G27" s="159">
        <f>G19+G23</f>
        <v>0</v>
      </c>
      <c r="I27" s="26"/>
      <c r="J27" s="26"/>
      <c r="K27" s="26"/>
      <c r="L27" s="26"/>
      <c r="M27" s="26"/>
      <c r="Q27" s="182"/>
    </row>
    <row r="28" spans="1:17" ht="12.75" customHeight="1" x14ac:dyDescent="0.2">
      <c r="B28" s="22" t="s">
        <v>8</v>
      </c>
      <c r="C28" s="23"/>
      <c r="D28" s="154">
        <f>SUM(D27:D27)</f>
        <v>0</v>
      </c>
      <c r="E28" s="154">
        <f>SUM(E27:E27)</f>
        <v>0</v>
      </c>
      <c r="F28" s="154">
        <f>SUM(F27:F27)</f>
        <v>0</v>
      </c>
      <c r="G28" s="154">
        <f>SUM(G27:G27)</f>
        <v>0</v>
      </c>
      <c r="I28" s="26"/>
      <c r="J28" s="26"/>
      <c r="K28" s="26"/>
      <c r="L28" s="26"/>
      <c r="M28" s="26"/>
      <c r="Q28" s="182"/>
    </row>
    <row r="29" spans="1:17" ht="5.25" customHeight="1" x14ac:dyDescent="0.2">
      <c r="Q29" s="182"/>
    </row>
    <row r="30" spans="1:17" ht="18" customHeight="1" x14ac:dyDescent="0.2">
      <c r="A30" s="8" t="s">
        <v>14</v>
      </c>
      <c r="B30" s="166" t="str">
        <f>CONCATENATE("E+B, Stand:  E [",Stand_Daten_STATPOP,"] / B [",Stand_Daten_STATENT,"]")</f>
        <v>E+B, Stand:  E [2017] / B [2016 prov.]</v>
      </c>
      <c r="C30" s="193" t="s">
        <v>67</v>
      </c>
      <c r="D30" s="33" t="s">
        <v>9</v>
      </c>
      <c r="E30" s="33" t="s">
        <v>6</v>
      </c>
      <c r="F30" s="33" t="s">
        <v>4</v>
      </c>
      <c r="G30" s="33" t="s">
        <v>7</v>
      </c>
      <c r="H30" s="8" t="s">
        <v>83</v>
      </c>
      <c r="I30" s="34" t="str">
        <f>CONCATENATE("E+B in ",Betrachtungszeitraum_Jahre," Jahren")</f>
        <v>E+B in 15 Jahren</v>
      </c>
      <c r="J30" s="34"/>
      <c r="K30" s="34"/>
      <c r="L30" s="34"/>
      <c r="M30" s="35" t="s">
        <v>33</v>
      </c>
      <c r="N30" s="35" t="s">
        <v>26</v>
      </c>
      <c r="Q30" s="201"/>
    </row>
    <row r="31" spans="1:17" ht="12.75" customHeight="1" x14ac:dyDescent="0.2">
      <c r="B31" s="36" t="s">
        <v>1</v>
      </c>
      <c r="C31" s="121"/>
      <c r="D31" s="37">
        <f t="shared" ref="D31" si="1">E31+F31+G31+C31</f>
        <v>0</v>
      </c>
      <c r="E31" s="122"/>
      <c r="F31" s="123"/>
      <c r="G31" s="124"/>
      <c r="I31" s="38" t="s">
        <v>1</v>
      </c>
      <c r="J31" s="38"/>
      <c r="K31" s="38"/>
      <c r="L31" s="38"/>
      <c r="M31" s="223">
        <v>5.7000000000000002E-3</v>
      </c>
      <c r="N31" s="196">
        <f>(M31*D31*Betrachtungszeitraum_Jahre)+D31</f>
        <v>0</v>
      </c>
      <c r="Q31" s="182"/>
    </row>
    <row r="32" spans="1:17" ht="12.75" customHeight="1" x14ac:dyDescent="0.2">
      <c r="B32" s="32" t="s">
        <v>51</v>
      </c>
      <c r="C32" s="41">
        <f>SUM(C31:C31)</f>
        <v>0</v>
      </c>
      <c r="D32" s="94">
        <f>SUM(D31:D31)</f>
        <v>0</v>
      </c>
      <c r="E32" s="41">
        <f>SUM(E31:E31)</f>
        <v>0</v>
      </c>
      <c r="F32" s="41">
        <f>SUM(F31:F31)</f>
        <v>0</v>
      </c>
      <c r="G32" s="41">
        <f>SUM(G31:G31)</f>
        <v>0</v>
      </c>
      <c r="I32" s="34" t="s">
        <v>63</v>
      </c>
      <c r="J32" s="34"/>
      <c r="K32" s="34"/>
      <c r="L32" s="34"/>
      <c r="M32" s="42">
        <f>Stand_Berechnung+Betrachtungszeitraum_Jahre</f>
        <v>2032</v>
      </c>
      <c r="N32" s="233">
        <f>SUM(N31:N31)</f>
        <v>0</v>
      </c>
      <c r="O32" s="7" t="s">
        <v>41</v>
      </c>
      <c r="Q32" s="182"/>
    </row>
    <row r="33" spans="1:17" ht="12.75" customHeight="1" x14ac:dyDescent="0.2">
      <c r="B33" s="32" t="s">
        <v>52</v>
      </c>
      <c r="C33" s="32"/>
      <c r="D33" s="234">
        <f>Stand_Berechnung</f>
        <v>2017</v>
      </c>
      <c r="E33" s="32"/>
      <c r="F33" s="32"/>
      <c r="G33" s="32"/>
      <c r="I33" s="34" t="s">
        <v>71</v>
      </c>
      <c r="J33" s="34"/>
      <c r="K33" s="34"/>
      <c r="L33" s="34"/>
      <c r="M33" s="42"/>
      <c r="N33" s="94">
        <f>N32-D32</f>
        <v>0</v>
      </c>
      <c r="Q33" s="182"/>
    </row>
    <row r="34" spans="1:17" ht="5.25" customHeight="1" x14ac:dyDescent="0.2">
      <c r="Q34" s="182"/>
    </row>
    <row r="35" spans="1:17" ht="13.5" customHeight="1" x14ac:dyDescent="0.2">
      <c r="A35" s="177" t="s">
        <v>15</v>
      </c>
      <c r="B35" s="173" t="s">
        <v>30</v>
      </c>
      <c r="C35" s="197"/>
      <c r="D35" s="174" t="s">
        <v>9</v>
      </c>
      <c r="E35" s="174" t="s">
        <v>6</v>
      </c>
      <c r="F35" s="174" t="s">
        <v>4</v>
      </c>
      <c r="G35" s="174" t="s">
        <v>7</v>
      </c>
      <c r="P35" s="171"/>
      <c r="Q35" s="182"/>
    </row>
    <row r="36" spans="1:17" ht="18.75" customHeight="1" x14ac:dyDescent="0.2">
      <c r="A36" s="177"/>
      <c r="B36" s="173"/>
      <c r="C36" s="198"/>
      <c r="D36" s="191" t="s">
        <v>117</v>
      </c>
      <c r="E36" s="174"/>
      <c r="F36" s="174"/>
      <c r="G36" s="174"/>
      <c r="P36" s="171"/>
      <c r="Q36" s="184"/>
    </row>
    <row r="37" spans="1:17" ht="12.75" customHeight="1" x14ac:dyDescent="0.2">
      <c r="A37" s="46"/>
      <c r="B37" s="47" t="s">
        <v>1</v>
      </c>
      <c r="C37" s="199"/>
      <c r="D37" s="49" t="str">
        <f t="shared" ref="D37:G38" si="2">IF(D31=0,"",D31/D19)</f>
        <v/>
      </c>
      <c r="E37" s="48" t="str">
        <f t="shared" si="2"/>
        <v/>
      </c>
      <c r="F37" s="48" t="str">
        <f t="shared" si="2"/>
        <v/>
      </c>
      <c r="G37" s="48" t="str">
        <f t="shared" si="2"/>
        <v/>
      </c>
      <c r="Q37" s="184"/>
    </row>
    <row r="38" spans="1:17" ht="12.75" customHeight="1" x14ac:dyDescent="0.2">
      <c r="A38" s="46"/>
      <c r="B38" s="44" t="s">
        <v>8</v>
      </c>
      <c r="C38" s="200"/>
      <c r="D38" s="49" t="str">
        <f t="shared" si="2"/>
        <v/>
      </c>
      <c r="E38" s="49" t="str">
        <f t="shared" si="2"/>
        <v/>
      </c>
      <c r="F38" s="49" t="str">
        <f t="shared" si="2"/>
        <v/>
      </c>
      <c r="G38" s="49" t="str">
        <f t="shared" si="2"/>
        <v/>
      </c>
      <c r="Q38" s="185"/>
    </row>
    <row r="39" spans="1:17" ht="5.25" customHeight="1" x14ac:dyDescent="0.2">
      <c r="Q39" s="185"/>
    </row>
    <row r="40" spans="1:17" ht="13.5" customHeight="1" x14ac:dyDescent="0.2">
      <c r="A40" s="177" t="s">
        <v>84</v>
      </c>
      <c r="B40" s="173" t="s">
        <v>121</v>
      </c>
      <c r="C40" s="210">
        <v>2016</v>
      </c>
      <c r="D40" s="174" t="s">
        <v>9</v>
      </c>
      <c r="E40" s="174" t="s">
        <v>6</v>
      </c>
      <c r="F40" s="174" t="s">
        <v>4</v>
      </c>
      <c r="G40" s="174" t="s">
        <v>7</v>
      </c>
      <c r="H40" s="178" t="s">
        <v>122</v>
      </c>
      <c r="I40" s="175" t="s">
        <v>112</v>
      </c>
      <c r="J40" s="230" t="str">
        <f>CONCATENATE("Dichteziel für ",Zeitpunkt_RP_Dichteziel," (E+B)/ha")</f>
        <v>Dichteziel für 2040 (E+B)/ha</v>
      </c>
      <c r="K40" s="228" t="str">
        <f>CONCATENATE("Anrechnung bis ",Stand_Berechnung+Betrachtungszeitraum_Jahre)</f>
        <v>Anrechnung bis 2032</v>
      </c>
      <c r="L40" s="227" t="str">
        <f>CONCATENATE("Dichteziel ",Stand_Berechnung+Betrachtungszeitraum_Jahre," (E+B)/ha")</f>
        <v>Dichteziel 2032 (E+B)/ha</v>
      </c>
      <c r="M40" s="227" t="s">
        <v>130</v>
      </c>
      <c r="N40" s="229" t="s">
        <v>131</v>
      </c>
      <c r="O40" s="176" t="s">
        <v>49</v>
      </c>
      <c r="P40" s="171"/>
      <c r="Q40" s="182"/>
    </row>
    <row r="41" spans="1:17" ht="12.75" customHeight="1" x14ac:dyDescent="0.2">
      <c r="A41" s="177"/>
      <c r="B41" s="173"/>
      <c r="C41" s="189"/>
      <c r="D41" s="191" t="str">
        <f>CONCATENATE("Basisdichte für Dichtepfad (",C40,")")</f>
        <v>Basisdichte für Dichtepfad (2016)</v>
      </c>
      <c r="E41" s="174"/>
      <c r="F41" s="174"/>
      <c r="G41" s="174"/>
      <c r="H41" s="178"/>
      <c r="I41" s="175"/>
      <c r="J41" s="230"/>
      <c r="K41" s="228"/>
      <c r="L41" s="227"/>
      <c r="M41" s="227"/>
      <c r="N41" s="229"/>
      <c r="O41" s="176"/>
      <c r="P41" s="171"/>
      <c r="Q41" s="184"/>
    </row>
    <row r="42" spans="1:17" ht="12.75" customHeight="1" x14ac:dyDescent="0.2">
      <c r="A42" s="46"/>
      <c r="B42" s="47" t="s">
        <v>1</v>
      </c>
      <c r="C42" s="189"/>
      <c r="D42" s="237"/>
      <c r="E42" s="238"/>
      <c r="F42" s="238"/>
      <c r="G42" s="239"/>
      <c r="I42" s="47" t="s">
        <v>1</v>
      </c>
      <c r="J42" s="190">
        <f>D42</f>
        <v>0</v>
      </c>
      <c r="K42" s="188" t="s">
        <v>35</v>
      </c>
      <c r="L42" s="49">
        <f>D42</f>
        <v>0</v>
      </c>
      <c r="M42" s="49" t="str">
        <f>D37</f>
        <v/>
      </c>
      <c r="N42" s="226" t="str">
        <f>IF(M42&lt;D42,"gesunken!",IF(M42="","","Erfüllt! Neue Dichte möglichst halten."))</f>
        <v/>
      </c>
      <c r="Q42" s="184"/>
    </row>
    <row r="43" spans="1:17" ht="12.75" customHeight="1" x14ac:dyDescent="0.2">
      <c r="A43" s="46"/>
      <c r="B43" s="44" t="s">
        <v>8</v>
      </c>
      <c r="C43" s="49"/>
      <c r="D43" s="240">
        <f>D42</f>
        <v>0</v>
      </c>
      <c r="E43" s="240">
        <f t="shared" ref="E43:G43" si="3">E42</f>
        <v>0</v>
      </c>
      <c r="F43" s="240">
        <f t="shared" si="3"/>
        <v>0</v>
      </c>
      <c r="G43" s="240">
        <f t="shared" si="3"/>
        <v>0</v>
      </c>
      <c r="I43" s="44"/>
      <c r="J43" s="189"/>
      <c r="K43" s="45"/>
      <c r="L43" s="45"/>
      <c r="M43" s="44"/>
      <c r="N43" s="226"/>
      <c r="Q43" s="185"/>
    </row>
    <row r="44" spans="1:17" ht="5.25" customHeight="1" x14ac:dyDescent="0.2">
      <c r="Q44" s="185"/>
    </row>
    <row r="45" spans="1:17" ht="12.75" customHeight="1" x14ac:dyDescent="0.2">
      <c r="A45" s="8" t="s">
        <v>16</v>
      </c>
      <c r="B45" s="50" t="s">
        <v>54</v>
      </c>
      <c r="C45" s="51"/>
      <c r="D45" s="51" t="s">
        <v>9</v>
      </c>
      <c r="E45" s="51" t="s">
        <v>6</v>
      </c>
      <c r="F45" s="51" t="s">
        <v>4</v>
      </c>
      <c r="G45" s="51" t="s">
        <v>7</v>
      </c>
      <c r="H45" s="8" t="s">
        <v>85</v>
      </c>
      <c r="I45" s="50" t="s">
        <v>55</v>
      </c>
      <c r="J45" s="50"/>
      <c r="K45" s="50"/>
      <c r="L45" s="50"/>
      <c r="M45" s="51"/>
      <c r="N45" s="51" t="s">
        <v>26</v>
      </c>
      <c r="Q45" s="182"/>
    </row>
    <row r="46" spans="1:17" ht="12.75" customHeight="1" x14ac:dyDescent="0.2">
      <c r="B46" s="52" t="s">
        <v>1</v>
      </c>
      <c r="C46" s="53"/>
      <c r="D46" s="53">
        <f>IF(D27=0,0,D42*D27)</f>
        <v>0</v>
      </c>
      <c r="E46" s="53">
        <f>IF(E27=0,0,E42*E27)</f>
        <v>0</v>
      </c>
      <c r="F46" s="53">
        <f>IF(F27=0,0,F42*F27)</f>
        <v>0</v>
      </c>
      <c r="G46" s="53">
        <f>IF(G27=0,0,G42*G27)</f>
        <v>0</v>
      </c>
      <c r="I46" s="52" t="s">
        <v>1</v>
      </c>
      <c r="J46" s="52"/>
      <c r="K46" s="52"/>
      <c r="L46" s="52"/>
      <c r="M46" s="53"/>
      <c r="N46" s="53" t="str">
        <f>IF(D27=0,"",L42*D27)</f>
        <v/>
      </c>
      <c r="Q46" s="182"/>
    </row>
    <row r="47" spans="1:17" ht="12.75" customHeight="1" x14ac:dyDescent="0.2">
      <c r="B47" s="50" t="s">
        <v>53</v>
      </c>
      <c r="C47" s="55"/>
      <c r="D47" s="54">
        <f>SUM(D46:D46)</f>
        <v>0</v>
      </c>
      <c r="E47" s="55">
        <f>SUM(E46:E46)</f>
        <v>0</v>
      </c>
      <c r="F47" s="55">
        <f>SUM(F46:F46)</f>
        <v>0</v>
      </c>
      <c r="G47" s="55">
        <f>SUM(G46:G46)</f>
        <v>0</v>
      </c>
      <c r="I47" s="50" t="s">
        <v>53</v>
      </c>
      <c r="J47" s="50"/>
      <c r="K47" s="50"/>
      <c r="L47" s="50"/>
      <c r="M47" s="55"/>
      <c r="N47" s="54">
        <f>SUM(N46:N46)</f>
        <v>0</v>
      </c>
      <c r="Q47" s="182"/>
    </row>
    <row r="48" spans="1:17" s="57" customFormat="1" ht="12.75" customHeight="1" x14ac:dyDescent="0.2">
      <c r="A48" s="8"/>
      <c r="B48" s="50" t="s">
        <v>10</v>
      </c>
      <c r="C48" s="55"/>
      <c r="D48" s="56">
        <f>D47-D32</f>
        <v>0</v>
      </c>
      <c r="E48" s="55"/>
      <c r="F48" s="55"/>
      <c r="G48" s="55"/>
      <c r="H48" s="8"/>
      <c r="I48" s="50" t="s">
        <v>10</v>
      </c>
      <c r="J48" s="50"/>
      <c r="K48" s="50"/>
      <c r="L48" s="50"/>
      <c r="M48" s="55"/>
      <c r="N48" s="56">
        <f>N47-D32</f>
        <v>0</v>
      </c>
      <c r="O48" s="73"/>
      <c r="Q48" s="183"/>
    </row>
    <row r="49" spans="1:17" s="57" customFormat="1" ht="12.75" customHeight="1" x14ac:dyDescent="0.2">
      <c r="A49" s="8"/>
      <c r="B49" s="50"/>
      <c r="C49" s="50"/>
      <c r="D49" s="50"/>
      <c r="E49" s="50"/>
      <c r="F49" s="50"/>
      <c r="G49" s="50"/>
      <c r="H49" s="8"/>
      <c r="I49" s="50" t="s">
        <v>70</v>
      </c>
      <c r="J49" s="50"/>
      <c r="K49" s="50"/>
      <c r="L49" s="50"/>
      <c r="M49" s="55"/>
      <c r="N49" s="56">
        <f>N33-N48</f>
        <v>0</v>
      </c>
      <c r="O49" s="73"/>
      <c r="Q49" s="183"/>
    </row>
    <row r="50" spans="1:17" ht="5.25" customHeight="1" x14ac:dyDescent="0.2">
      <c r="Q50" s="182"/>
    </row>
    <row r="51" spans="1:17" ht="26.25" customHeight="1" x14ac:dyDescent="0.2">
      <c r="A51" s="8" t="s">
        <v>37</v>
      </c>
      <c r="B51" s="58" t="s">
        <v>72</v>
      </c>
      <c r="C51" s="60"/>
      <c r="D51" s="59" t="str">
        <f>IF(N32=0,"",N32/D47)</f>
        <v/>
      </c>
      <c r="E51" s="60"/>
      <c r="F51" s="60"/>
      <c r="G51" s="60"/>
      <c r="H51" s="8" t="s">
        <v>86</v>
      </c>
      <c r="I51" s="61" t="s">
        <v>73</v>
      </c>
      <c r="J51" s="61"/>
      <c r="K51" s="61"/>
      <c r="L51" s="61"/>
      <c r="M51" s="62"/>
      <c r="N51" s="59" t="str">
        <f>IF(N32=0,"",N32/N47)</f>
        <v/>
      </c>
      <c r="Q51" s="183"/>
    </row>
    <row r="52" spans="1:17" ht="12.75" customHeight="1" x14ac:dyDescent="0.2">
      <c r="Q52" s="182"/>
    </row>
    <row r="53" spans="1:17" ht="24.95" customHeight="1" x14ac:dyDescent="0.2">
      <c r="A53" s="63" t="s">
        <v>27</v>
      </c>
      <c r="B53" s="17" t="s">
        <v>23</v>
      </c>
      <c r="C53" s="64"/>
      <c r="D53" s="64"/>
      <c r="E53" s="64"/>
      <c r="F53" s="64"/>
      <c r="G53" s="64"/>
      <c r="I53" s="65" t="s">
        <v>31</v>
      </c>
      <c r="J53" s="65"/>
      <c r="K53" s="65"/>
      <c r="L53" s="65"/>
      <c r="M53" s="64"/>
      <c r="N53" s="66"/>
      <c r="O53" s="143" t="s">
        <v>39</v>
      </c>
      <c r="Q53" s="182"/>
    </row>
    <row r="54" spans="1:17" ht="5.25" customHeight="1" x14ac:dyDescent="0.2">
      <c r="Q54" s="182"/>
    </row>
    <row r="55" spans="1:17" ht="12.75" customHeight="1" x14ac:dyDescent="0.2">
      <c r="I55" s="82" t="s">
        <v>95</v>
      </c>
      <c r="J55" s="51"/>
      <c r="K55" s="51"/>
      <c r="L55" s="51"/>
      <c r="M55" s="51"/>
      <c r="N55" s="51"/>
      <c r="Q55" s="182"/>
    </row>
    <row r="56" spans="1:17" ht="12.75" customHeight="1" x14ac:dyDescent="0.2">
      <c r="A56" s="43" t="s">
        <v>17</v>
      </c>
      <c r="B56" s="67" t="s">
        <v>68</v>
      </c>
      <c r="C56" s="23"/>
      <c r="D56" s="68" t="s">
        <v>9</v>
      </c>
      <c r="E56" s="23" t="s">
        <v>6</v>
      </c>
      <c r="F56" s="23" t="s">
        <v>4</v>
      </c>
      <c r="G56" s="23" t="s">
        <v>7</v>
      </c>
      <c r="H56" s="8" t="s">
        <v>38</v>
      </c>
      <c r="I56" s="51" t="s">
        <v>6</v>
      </c>
      <c r="J56" s="51" t="s">
        <v>4</v>
      </c>
      <c r="K56" s="51" t="s">
        <v>7</v>
      </c>
      <c r="L56" s="51" t="s">
        <v>26</v>
      </c>
      <c r="M56" s="51" t="s">
        <v>34</v>
      </c>
      <c r="N56" s="51" t="s">
        <v>26</v>
      </c>
      <c r="Q56" s="182"/>
    </row>
    <row r="57" spans="1:17" ht="12.75" customHeight="1" x14ac:dyDescent="0.2">
      <c r="A57" s="46"/>
      <c r="B57" s="69" t="s">
        <v>1</v>
      </c>
      <c r="C57" s="25"/>
      <c r="D57" s="159">
        <f t="shared" ref="D57" si="4">SUM(E57:G57)</f>
        <v>0</v>
      </c>
      <c r="E57" s="203"/>
      <c r="F57" s="204"/>
      <c r="G57" s="205"/>
      <c r="I57" s="137"/>
      <c r="J57" s="138"/>
      <c r="K57" s="139"/>
      <c r="L57" s="81">
        <f t="shared" ref="L57" si="5">E57*I57+F57*J57+G57*K57</f>
        <v>0</v>
      </c>
      <c r="M57" s="119">
        <v>1</v>
      </c>
      <c r="N57" s="53">
        <f t="shared" ref="N57" si="6">L57*M57</f>
        <v>0</v>
      </c>
      <c r="Q57" s="182"/>
    </row>
    <row r="58" spans="1:17" ht="12.75" customHeight="1" x14ac:dyDescent="0.2">
      <c r="A58" s="43"/>
      <c r="B58" s="22" t="s">
        <v>8</v>
      </c>
      <c r="C58" s="23"/>
      <c r="D58" s="160">
        <f>SUM(D57:D57)</f>
        <v>0</v>
      </c>
      <c r="E58" s="154">
        <f>SUM(E57:E57)</f>
        <v>0</v>
      </c>
      <c r="F58" s="154">
        <f>SUM(F57:F57)</f>
        <v>0</v>
      </c>
      <c r="G58" s="154">
        <f>SUM(G57:G57)</f>
        <v>0</v>
      </c>
      <c r="I58" s="55"/>
      <c r="J58" s="55"/>
      <c r="K58" s="55"/>
      <c r="L58" s="55">
        <f>SUM(L57:L57)</f>
        <v>0</v>
      </c>
      <c r="M58" s="70" t="s">
        <v>80</v>
      </c>
      <c r="N58" s="55">
        <f>SUM(N57:N57)</f>
        <v>0</v>
      </c>
      <c r="Q58" s="182"/>
    </row>
    <row r="59" spans="1:17" ht="5.25" customHeight="1" x14ac:dyDescent="0.2">
      <c r="Q59" s="182"/>
    </row>
    <row r="60" spans="1:17" ht="12.75" customHeight="1" x14ac:dyDescent="0.2">
      <c r="A60" s="43" t="s">
        <v>18</v>
      </c>
      <c r="B60" s="67" t="s">
        <v>61</v>
      </c>
      <c r="C60" s="23"/>
      <c r="D60" s="68" t="s">
        <v>9</v>
      </c>
      <c r="E60" s="23" t="s">
        <v>6</v>
      </c>
      <c r="F60" s="23" t="s">
        <v>4</v>
      </c>
      <c r="G60" s="23" t="s">
        <v>7</v>
      </c>
      <c r="H60" s="8" t="s">
        <v>87</v>
      </c>
      <c r="I60" s="51" t="s">
        <v>6</v>
      </c>
      <c r="J60" s="51" t="s">
        <v>4</v>
      </c>
      <c r="K60" s="51" t="s">
        <v>7</v>
      </c>
      <c r="L60" s="51" t="s">
        <v>26</v>
      </c>
      <c r="M60" s="51" t="s">
        <v>34</v>
      </c>
      <c r="N60" s="51" t="s">
        <v>26</v>
      </c>
      <c r="O60" s="7" t="s">
        <v>36</v>
      </c>
      <c r="Q60" s="182"/>
    </row>
    <row r="61" spans="1:17" ht="12.75" customHeight="1" x14ac:dyDescent="0.2">
      <c r="A61" s="46"/>
      <c r="B61" s="69" t="s">
        <v>1</v>
      </c>
      <c r="C61" s="25"/>
      <c r="D61" s="159">
        <f t="shared" ref="D61" si="7">SUM(E61:G61)</f>
        <v>0</v>
      </c>
      <c r="E61" s="203"/>
      <c r="F61" s="204"/>
      <c r="G61" s="205"/>
      <c r="I61" s="137"/>
      <c r="J61" s="138"/>
      <c r="K61" s="139"/>
      <c r="L61" s="81">
        <f t="shared" ref="L61" si="8">E61*I61+F61*J61+G61*K61</f>
        <v>0</v>
      </c>
      <c r="M61" s="119">
        <v>1</v>
      </c>
      <c r="N61" s="53">
        <f t="shared" ref="N61" si="9">L61*M61</f>
        <v>0</v>
      </c>
      <c r="Q61" s="182"/>
    </row>
    <row r="62" spans="1:17" ht="12.75" customHeight="1" x14ac:dyDescent="0.2">
      <c r="A62" s="43"/>
      <c r="B62" s="22" t="s">
        <v>8</v>
      </c>
      <c r="C62" s="23"/>
      <c r="D62" s="160">
        <f>SUM(D61:D61)</f>
        <v>0</v>
      </c>
      <c r="E62" s="154">
        <f>SUM(E61:E61)</f>
        <v>0</v>
      </c>
      <c r="F62" s="154">
        <f>SUM(F61:F61)</f>
        <v>0</v>
      </c>
      <c r="G62" s="154">
        <f>SUM(G61:G61)</f>
        <v>0</v>
      </c>
      <c r="I62" s="55"/>
      <c r="J62" s="55"/>
      <c r="K62" s="55"/>
      <c r="L62" s="55">
        <f>SUM(L61:L61)</f>
        <v>0</v>
      </c>
      <c r="M62" s="70" t="s">
        <v>80</v>
      </c>
      <c r="N62" s="55">
        <f>SUM(N61:N61)</f>
        <v>0</v>
      </c>
      <c r="Q62" s="182"/>
    </row>
    <row r="63" spans="1:17" ht="5.25" customHeight="1" x14ac:dyDescent="0.2">
      <c r="Q63" s="182"/>
    </row>
    <row r="64" spans="1:17" ht="12.75" customHeight="1" x14ac:dyDescent="0.2">
      <c r="A64" s="43" t="s">
        <v>19</v>
      </c>
      <c r="B64" s="67" t="s">
        <v>29</v>
      </c>
      <c r="C64" s="23"/>
      <c r="D64" s="68" t="s">
        <v>9</v>
      </c>
      <c r="E64" s="23" t="s">
        <v>6</v>
      </c>
      <c r="F64" s="23" t="s">
        <v>4</v>
      </c>
      <c r="G64" s="23" t="s">
        <v>7</v>
      </c>
      <c r="H64" s="8" t="s">
        <v>88</v>
      </c>
      <c r="I64" s="51" t="s">
        <v>6</v>
      </c>
      <c r="J64" s="51" t="s">
        <v>4</v>
      </c>
      <c r="K64" s="51" t="s">
        <v>7</v>
      </c>
      <c r="L64" s="51" t="s">
        <v>26</v>
      </c>
      <c r="M64" s="51" t="s">
        <v>34</v>
      </c>
      <c r="N64" s="51" t="s">
        <v>26</v>
      </c>
      <c r="O64" s="7" t="s">
        <v>56</v>
      </c>
      <c r="Q64" s="182"/>
    </row>
    <row r="65" spans="1:22" ht="12.75" customHeight="1" x14ac:dyDescent="0.2">
      <c r="A65" s="46"/>
      <c r="B65" s="69" t="s">
        <v>1</v>
      </c>
      <c r="C65" s="25"/>
      <c r="D65" s="159">
        <f t="shared" ref="D65" si="10">SUM(E65:G65)</f>
        <v>0</v>
      </c>
      <c r="E65" s="203"/>
      <c r="F65" s="204"/>
      <c r="G65" s="205"/>
      <c r="I65" s="140">
        <v>50</v>
      </c>
      <c r="J65" s="141">
        <v>50</v>
      </c>
      <c r="K65" s="142">
        <v>50</v>
      </c>
      <c r="L65" s="81">
        <f t="shared" ref="L65" si="11">E65*I65+F65*J65+G65*K65</f>
        <v>0</v>
      </c>
      <c r="M65" s="119">
        <v>1</v>
      </c>
      <c r="N65" s="53">
        <f t="shared" ref="N65" si="12">L65*M65</f>
        <v>0</v>
      </c>
      <c r="Q65" s="182"/>
    </row>
    <row r="66" spans="1:22" ht="12.75" customHeight="1" x14ac:dyDescent="0.2">
      <c r="A66" s="43"/>
      <c r="B66" s="67" t="s">
        <v>8</v>
      </c>
      <c r="C66" s="23"/>
      <c r="D66" s="154">
        <f>SUM(D65:D65)</f>
        <v>0</v>
      </c>
      <c r="E66" s="154">
        <f>SUM(E65:E65)</f>
        <v>0</v>
      </c>
      <c r="F66" s="154">
        <f>SUM(F65:F65)</f>
        <v>0</v>
      </c>
      <c r="G66" s="154">
        <f>SUM(G65:G65)</f>
        <v>0</v>
      </c>
      <c r="I66" s="55"/>
      <c r="J66" s="55"/>
      <c r="K66" s="55"/>
      <c r="L66" s="55">
        <f>SUM(L65:L65)</f>
        <v>0</v>
      </c>
      <c r="M66" s="70" t="s">
        <v>80</v>
      </c>
      <c r="N66" s="55">
        <f>SUM(N65:N65)</f>
        <v>0</v>
      </c>
      <c r="Q66" s="182"/>
    </row>
    <row r="67" spans="1:22" ht="5.25" customHeight="1" x14ac:dyDescent="0.2">
      <c r="Q67" s="182"/>
    </row>
    <row r="68" spans="1:22" s="7" customFormat="1" ht="12.75" customHeight="1" x14ac:dyDescent="0.2">
      <c r="A68" s="8" t="s">
        <v>20</v>
      </c>
      <c r="B68" s="67" t="s">
        <v>62</v>
      </c>
      <c r="C68" s="23"/>
      <c r="D68" s="68" t="s">
        <v>9</v>
      </c>
      <c r="E68" s="23" t="s">
        <v>6</v>
      </c>
      <c r="F68" s="23" t="s">
        <v>4</v>
      </c>
      <c r="G68" s="23" t="s">
        <v>7</v>
      </c>
      <c r="H68" s="8"/>
      <c r="I68" s="72"/>
      <c r="J68" s="72"/>
      <c r="K68" s="72"/>
      <c r="L68" s="72"/>
      <c r="M68" s="73"/>
      <c r="N68" s="73"/>
      <c r="P68" s="6"/>
      <c r="Q68" s="182"/>
      <c r="R68" s="6"/>
      <c r="S68" s="6"/>
      <c r="T68" s="6"/>
      <c r="U68" s="6"/>
      <c r="V68" s="6"/>
    </row>
    <row r="69" spans="1:22" s="7" customFormat="1" ht="12.75" customHeight="1" x14ac:dyDescent="0.2">
      <c r="A69" s="9"/>
      <c r="B69" s="69" t="s">
        <v>1</v>
      </c>
      <c r="C69" s="25"/>
      <c r="D69" s="159">
        <f t="shared" ref="D69" si="13">SUM(E69:G69)</f>
        <v>0</v>
      </c>
      <c r="E69" s="203"/>
      <c r="F69" s="204"/>
      <c r="G69" s="205"/>
      <c r="H69" s="8"/>
      <c r="I69" s="14"/>
      <c r="J69" s="14"/>
      <c r="K69" s="14"/>
      <c r="L69" s="14"/>
      <c r="P69" s="6"/>
      <c r="Q69" s="182"/>
      <c r="R69" s="6"/>
      <c r="S69" s="6"/>
      <c r="T69" s="6"/>
      <c r="U69" s="6"/>
      <c r="V69" s="6"/>
    </row>
    <row r="70" spans="1:22" s="7" customFormat="1" ht="12.75" customHeight="1" x14ac:dyDescent="0.2">
      <c r="A70" s="8"/>
      <c r="B70" s="67" t="s">
        <v>8</v>
      </c>
      <c r="C70" s="23"/>
      <c r="D70" s="154">
        <f>SUM(D69:D69)</f>
        <v>0</v>
      </c>
      <c r="E70" s="154">
        <f>SUM(E69:E69)</f>
        <v>0</v>
      </c>
      <c r="F70" s="154">
        <f>SUM(F69:F69)</f>
        <v>0</v>
      </c>
      <c r="G70" s="154">
        <f>SUM(G69:G69)</f>
        <v>0</v>
      </c>
      <c r="H70" s="8"/>
      <c r="I70" s="72"/>
      <c r="J70" s="72"/>
      <c r="K70" s="72"/>
      <c r="L70" s="72"/>
      <c r="M70" s="73"/>
      <c r="N70" s="73"/>
      <c r="P70" s="6"/>
      <c r="Q70" s="182"/>
      <c r="R70" s="6"/>
      <c r="S70" s="6"/>
      <c r="T70" s="6"/>
      <c r="U70" s="6"/>
      <c r="V70" s="6"/>
    </row>
    <row r="71" spans="1:22" ht="5.25" customHeight="1" x14ac:dyDescent="0.2">
      <c r="Q71" s="182"/>
    </row>
    <row r="72" spans="1:22" s="7" customFormat="1" ht="12.75" customHeight="1" x14ac:dyDescent="0.2">
      <c r="A72" s="43" t="s">
        <v>21</v>
      </c>
      <c r="B72" s="67" t="s">
        <v>69</v>
      </c>
      <c r="C72" s="23"/>
      <c r="D72" s="68" t="s">
        <v>9</v>
      </c>
      <c r="E72" s="23" t="s">
        <v>6</v>
      </c>
      <c r="F72" s="23" t="s">
        <v>4</v>
      </c>
      <c r="G72" s="23" t="s">
        <v>7</v>
      </c>
      <c r="H72" s="8" t="s">
        <v>89</v>
      </c>
      <c r="I72" s="71" t="s">
        <v>114</v>
      </c>
      <c r="J72" s="71"/>
      <c r="K72" s="71"/>
      <c r="L72" s="71"/>
      <c r="M72" s="51"/>
      <c r="N72" s="51" t="s">
        <v>26</v>
      </c>
      <c r="P72" s="6"/>
      <c r="Q72" s="182"/>
      <c r="R72" s="6"/>
      <c r="S72" s="6"/>
      <c r="T72" s="6"/>
      <c r="U72" s="6"/>
      <c r="V72" s="6"/>
    </row>
    <row r="73" spans="1:22" s="7" customFormat="1" ht="12.75" customHeight="1" x14ac:dyDescent="0.2">
      <c r="A73" s="46"/>
      <c r="B73" s="69" t="s">
        <v>1</v>
      </c>
      <c r="C73" s="31"/>
      <c r="D73" s="159">
        <f t="shared" ref="D73" si="14">SUM(E73:G73)</f>
        <v>0</v>
      </c>
      <c r="E73" s="159">
        <f>E27-E57-E69</f>
        <v>0</v>
      </c>
      <c r="F73" s="159">
        <f>F27-F57-F69</f>
        <v>0</v>
      </c>
      <c r="G73" s="159">
        <f>G27-G57-G69</f>
        <v>0</v>
      </c>
      <c r="H73" s="8"/>
      <c r="I73" s="220">
        <f>L42</f>
        <v>0</v>
      </c>
      <c r="J73" s="74" t="s">
        <v>129</v>
      </c>
      <c r="K73" s="74"/>
      <c r="L73" s="74"/>
      <c r="M73" s="75"/>
      <c r="N73" s="53" t="str">
        <f>IF(D73=0,"",D73*I73)</f>
        <v/>
      </c>
      <c r="P73" s="6"/>
      <c r="Q73" s="182"/>
      <c r="R73" s="6"/>
      <c r="S73" s="6"/>
      <c r="T73" s="6"/>
      <c r="U73" s="6"/>
      <c r="V73" s="6"/>
    </row>
    <row r="74" spans="1:22" s="7" customFormat="1" ht="12.75" customHeight="1" x14ac:dyDescent="0.2">
      <c r="A74" s="43"/>
      <c r="B74" s="67" t="s">
        <v>8</v>
      </c>
      <c r="C74" s="23"/>
      <c r="D74" s="154">
        <f>SUM(D73:D73)</f>
        <v>0</v>
      </c>
      <c r="E74" s="154">
        <f>SUM(E73:E73)</f>
        <v>0</v>
      </c>
      <c r="F74" s="154">
        <f>SUM(F73:F73)</f>
        <v>0</v>
      </c>
      <c r="G74" s="154">
        <f>SUM(G73:G73)</f>
        <v>0</v>
      </c>
      <c r="H74" s="8"/>
      <c r="I74" s="76"/>
      <c r="J74" s="76"/>
      <c r="K74" s="76"/>
      <c r="L74" s="76"/>
      <c r="M74" s="70" t="s">
        <v>80</v>
      </c>
      <c r="N74" s="77">
        <f>SUM(N73:N73)</f>
        <v>0</v>
      </c>
      <c r="P74" s="6"/>
      <c r="Q74" s="182"/>
      <c r="R74" s="6"/>
      <c r="S74" s="6"/>
      <c r="T74" s="6"/>
      <c r="U74" s="6"/>
      <c r="V74" s="6"/>
    </row>
    <row r="75" spans="1:22" ht="5.25" customHeight="1" x14ac:dyDescent="0.2">
      <c r="Q75" s="182"/>
    </row>
    <row r="76" spans="1:22" s="7" customFormat="1" ht="12.75" customHeight="1" x14ac:dyDescent="0.2">
      <c r="A76" s="8" t="s">
        <v>22</v>
      </c>
      <c r="B76" s="22" t="s">
        <v>92</v>
      </c>
      <c r="C76" s="23"/>
      <c r="D76" s="23" t="s">
        <v>9</v>
      </c>
      <c r="E76" s="23" t="s">
        <v>6</v>
      </c>
      <c r="F76" s="23" t="s">
        <v>4</v>
      </c>
      <c r="G76" s="23" t="s">
        <v>7</v>
      </c>
      <c r="H76" s="8" t="s">
        <v>98</v>
      </c>
      <c r="I76" s="50" t="s">
        <v>97</v>
      </c>
      <c r="J76" s="50"/>
      <c r="K76" s="50"/>
      <c r="L76" s="50"/>
      <c r="M76" s="51"/>
      <c r="N76" s="51" t="s">
        <v>26</v>
      </c>
      <c r="P76" s="6"/>
      <c r="Q76" s="182"/>
      <c r="R76" s="6"/>
      <c r="S76" s="6"/>
      <c r="T76" s="6"/>
      <c r="U76" s="6"/>
      <c r="V76" s="6"/>
    </row>
    <row r="77" spans="1:22" ht="12.75" customHeight="1" x14ac:dyDescent="0.2">
      <c r="A77" s="78"/>
      <c r="B77" s="24" t="s">
        <v>1</v>
      </c>
      <c r="C77" s="31"/>
      <c r="D77" s="144">
        <f>SUM(E77:G77)</f>
        <v>0</v>
      </c>
      <c r="E77" s="159">
        <f>E27+E61+E65-E69</f>
        <v>0</v>
      </c>
      <c r="F77" s="159">
        <f>F27+F61+F65-F69</f>
        <v>0</v>
      </c>
      <c r="G77" s="159">
        <f>G27+G61+G65-G69</f>
        <v>0</v>
      </c>
      <c r="I77" s="52" t="s">
        <v>1</v>
      </c>
      <c r="J77" s="52"/>
      <c r="K77" s="52"/>
      <c r="L77" s="52"/>
      <c r="M77" s="80"/>
      <c r="N77" s="81">
        <f>SUM(N57,N61,N65,N73)</f>
        <v>0</v>
      </c>
      <c r="Q77" s="182"/>
    </row>
    <row r="78" spans="1:22" ht="12.75" customHeight="1" x14ac:dyDescent="0.2">
      <c r="A78" s="79"/>
      <c r="B78" s="22" t="s">
        <v>8</v>
      </c>
      <c r="C78" s="23"/>
      <c r="D78" s="154">
        <f>SUM(D77:D77)</f>
        <v>0</v>
      </c>
      <c r="E78" s="154">
        <f>SUM(E77:E77)</f>
        <v>0</v>
      </c>
      <c r="F78" s="154">
        <f>SUM(F77:F77)</f>
        <v>0</v>
      </c>
      <c r="G78" s="154">
        <f>SUM(G77:G77)</f>
        <v>0</v>
      </c>
      <c r="I78" s="82" t="s">
        <v>8</v>
      </c>
      <c r="J78" s="82"/>
      <c r="K78" s="82"/>
      <c r="L78" s="82"/>
      <c r="M78" s="51"/>
      <c r="N78" s="55">
        <f>SUM(N77:N77)</f>
        <v>0</v>
      </c>
      <c r="Q78" s="182"/>
    </row>
    <row r="79" spans="1:22" ht="12.75" customHeight="1" x14ac:dyDescent="0.2">
      <c r="I79" s="50" t="s">
        <v>10</v>
      </c>
      <c r="J79" s="50"/>
      <c r="K79" s="50"/>
      <c r="L79" s="50"/>
      <c r="M79" s="80"/>
      <c r="N79" s="83">
        <f>N78-D32</f>
        <v>0</v>
      </c>
      <c r="Q79" s="182"/>
    </row>
    <row r="80" spans="1:22" ht="5.25" customHeight="1" x14ac:dyDescent="0.2">
      <c r="Q80" s="182"/>
    </row>
    <row r="81" spans="1:22" ht="26.25" customHeight="1" x14ac:dyDescent="0.2">
      <c r="H81" s="8" t="s">
        <v>90</v>
      </c>
      <c r="I81" s="61" t="s">
        <v>73</v>
      </c>
      <c r="J81" s="61"/>
      <c r="K81" s="61"/>
      <c r="L81" s="61"/>
      <c r="M81" s="84"/>
      <c r="N81" s="59" t="str">
        <f>IF(N32=0,"",N32/N78)</f>
        <v/>
      </c>
      <c r="O81" s="7" t="s">
        <v>57</v>
      </c>
      <c r="Q81" s="182"/>
    </row>
    <row r="82" spans="1:22" ht="12.75" customHeight="1" x14ac:dyDescent="0.2">
      <c r="Q82" s="182"/>
    </row>
    <row r="83" spans="1:22" ht="24.95" customHeight="1" x14ac:dyDescent="0.2">
      <c r="A83" s="63" t="s">
        <v>46</v>
      </c>
      <c r="B83" s="17" t="s">
        <v>28</v>
      </c>
      <c r="C83" s="64"/>
      <c r="D83" s="64"/>
      <c r="E83" s="64"/>
      <c r="F83" s="64"/>
      <c r="G83" s="64"/>
      <c r="I83" s="65" t="s">
        <v>31</v>
      </c>
      <c r="J83" s="65"/>
      <c r="K83" s="65"/>
      <c r="L83" s="65"/>
      <c r="M83" s="64"/>
      <c r="N83" s="66"/>
      <c r="O83" s="143" t="s">
        <v>39</v>
      </c>
      <c r="Q83" s="182"/>
    </row>
    <row r="84" spans="1:22" ht="5.25" customHeight="1" x14ac:dyDescent="0.2">
      <c r="Q84" s="182"/>
    </row>
    <row r="85" spans="1:22" s="8" customFormat="1" ht="12.75" customHeight="1" x14ac:dyDescent="0.2">
      <c r="A85" s="8" t="s">
        <v>47</v>
      </c>
      <c r="B85" s="72" t="s">
        <v>93</v>
      </c>
      <c r="M85" s="73"/>
      <c r="N85" s="73"/>
      <c r="O85" s="7" t="s">
        <v>24</v>
      </c>
      <c r="Q85" s="186"/>
    </row>
    <row r="86" spans="1:22" ht="5.25" customHeight="1" x14ac:dyDescent="0.2">
      <c r="Q86" s="182"/>
    </row>
    <row r="87" spans="1:22" s="7" customFormat="1" ht="12.75" customHeight="1" x14ac:dyDescent="0.2">
      <c r="A87" s="9"/>
      <c r="B87" s="165" t="s">
        <v>99</v>
      </c>
      <c r="C87" s="167">
        <v>2014</v>
      </c>
      <c r="D87" s="23" t="s">
        <v>9</v>
      </c>
      <c r="E87" s="23" t="s">
        <v>6</v>
      </c>
      <c r="F87" s="23" t="s">
        <v>4</v>
      </c>
      <c r="G87" s="23" t="s">
        <v>7</v>
      </c>
      <c r="H87" s="8"/>
      <c r="I87" s="6" t="s">
        <v>65</v>
      </c>
      <c r="J87" s="6"/>
      <c r="K87" s="6"/>
      <c r="L87" s="6"/>
      <c r="P87" s="6"/>
      <c r="Q87" s="182"/>
      <c r="R87" s="6"/>
      <c r="S87" s="6"/>
      <c r="T87" s="6"/>
      <c r="U87" s="6"/>
      <c r="V87" s="6"/>
    </row>
    <row r="88" spans="1:22" s="7" customFormat="1" ht="12.75" customHeight="1" x14ac:dyDescent="0.2">
      <c r="A88" s="9"/>
      <c r="B88" s="24" t="s">
        <v>1</v>
      </c>
      <c r="C88" s="25"/>
      <c r="D88" s="144">
        <f>SUM(E88:G88)</f>
        <v>0</v>
      </c>
      <c r="E88" s="203"/>
      <c r="F88" s="204"/>
      <c r="G88" s="205"/>
      <c r="H88" s="8"/>
      <c r="I88" s="6"/>
      <c r="J88" s="6"/>
      <c r="K88" s="6"/>
      <c r="L88" s="6"/>
      <c r="P88" s="6"/>
      <c r="Q88" s="182"/>
      <c r="R88" s="6"/>
      <c r="S88" s="6"/>
      <c r="T88" s="6"/>
      <c r="U88" s="6"/>
      <c r="V88" s="6"/>
    </row>
    <row r="89" spans="1:22" s="7" customFormat="1" ht="12.75" customHeight="1" x14ac:dyDescent="0.2">
      <c r="A89" s="9"/>
      <c r="B89" s="22" t="s">
        <v>8</v>
      </c>
      <c r="C89" s="23"/>
      <c r="D89" s="154">
        <f>SUM(D88:D88)</f>
        <v>0</v>
      </c>
      <c r="E89" s="154">
        <f>SUM(E88:E88)</f>
        <v>0</v>
      </c>
      <c r="F89" s="154">
        <f>SUM(F88:F88)</f>
        <v>0</v>
      </c>
      <c r="G89" s="154">
        <f>SUM(G88:G88)</f>
        <v>0</v>
      </c>
      <c r="H89" s="8"/>
      <c r="I89" s="6"/>
      <c r="J89" s="6"/>
      <c r="K89" s="6"/>
      <c r="L89" s="6"/>
      <c r="P89" s="6"/>
      <c r="Q89" s="182"/>
      <c r="R89" s="6"/>
      <c r="S89" s="6"/>
      <c r="T89" s="6"/>
      <c r="U89" s="6"/>
      <c r="V89" s="6"/>
    </row>
    <row r="90" spans="1:22" ht="5.25" customHeight="1" x14ac:dyDescent="0.2">
      <c r="Q90" s="182"/>
    </row>
    <row r="91" spans="1:22" s="7" customFormat="1" ht="12.75" customHeight="1" x14ac:dyDescent="0.2">
      <c r="A91" s="9"/>
      <c r="B91" s="166" t="s">
        <v>100</v>
      </c>
      <c r="C91" s="164">
        <v>2014</v>
      </c>
      <c r="D91" s="33" t="s">
        <v>9</v>
      </c>
      <c r="E91" s="33" t="s">
        <v>6</v>
      </c>
      <c r="F91" s="33" t="s">
        <v>4</v>
      </c>
      <c r="G91" s="33" t="s">
        <v>7</v>
      </c>
      <c r="H91" s="8"/>
      <c r="I91" s="6" t="s">
        <v>65</v>
      </c>
      <c r="J91" s="6"/>
      <c r="K91" s="6"/>
      <c r="L91" s="6"/>
      <c r="P91" s="6"/>
      <c r="Q91" s="182"/>
      <c r="R91" s="6"/>
      <c r="S91" s="6"/>
      <c r="T91" s="6"/>
      <c r="U91" s="6"/>
      <c r="V91" s="6"/>
    </row>
    <row r="92" spans="1:22" s="7" customFormat="1" ht="12.75" customHeight="1" x14ac:dyDescent="0.2">
      <c r="A92" s="9"/>
      <c r="B92" s="36" t="s">
        <v>1</v>
      </c>
      <c r="C92" s="85"/>
      <c r="D92" s="37">
        <f>SUM(E92:G92)</f>
        <v>0</v>
      </c>
      <c r="E92" s="122"/>
      <c r="F92" s="123"/>
      <c r="G92" s="124"/>
      <c r="H92" s="8"/>
      <c r="I92" s="6"/>
      <c r="J92" s="6"/>
      <c r="K92" s="6"/>
      <c r="L92" s="6"/>
      <c r="P92" s="6"/>
      <c r="Q92" s="182"/>
      <c r="R92" s="6"/>
      <c r="S92" s="6"/>
      <c r="T92" s="6"/>
      <c r="U92" s="6"/>
      <c r="V92" s="6"/>
    </row>
    <row r="93" spans="1:22" s="7" customFormat="1" ht="12.75" customHeight="1" x14ac:dyDescent="0.2">
      <c r="A93" s="9"/>
      <c r="B93" s="32" t="s">
        <v>8</v>
      </c>
      <c r="C93" s="41"/>
      <c r="D93" s="41">
        <f>SUM(D92:D92)</f>
        <v>0</v>
      </c>
      <c r="E93" s="41">
        <f>SUM(E92:E92)</f>
        <v>0</v>
      </c>
      <c r="F93" s="41">
        <f>SUM(F92:F92)</f>
        <v>0</v>
      </c>
      <c r="G93" s="41">
        <f>SUM(G92:G92)</f>
        <v>0</v>
      </c>
      <c r="H93" s="8"/>
      <c r="I93" s="6"/>
      <c r="J93" s="6"/>
      <c r="K93" s="6"/>
      <c r="L93" s="6"/>
      <c r="P93" s="6"/>
      <c r="Q93" s="182"/>
      <c r="R93" s="6"/>
      <c r="S93" s="6"/>
      <c r="T93" s="6"/>
      <c r="U93" s="6"/>
      <c r="V93" s="6"/>
    </row>
    <row r="94" spans="1:22" ht="5.25" customHeight="1" x14ac:dyDescent="0.2">
      <c r="Q94" s="182"/>
    </row>
    <row r="95" spans="1:22" ht="5.25" customHeight="1" x14ac:dyDescent="0.2">
      <c r="Q95" s="182"/>
    </row>
    <row r="96" spans="1:22" s="7" customFormat="1" ht="12.75" customHeight="1" x14ac:dyDescent="0.2">
      <c r="A96" s="9"/>
      <c r="B96" s="165" t="s">
        <v>99</v>
      </c>
      <c r="C96" s="167">
        <v>2015</v>
      </c>
      <c r="D96" s="23" t="s">
        <v>9</v>
      </c>
      <c r="E96" s="23" t="s">
        <v>6</v>
      </c>
      <c r="F96" s="23" t="s">
        <v>4</v>
      </c>
      <c r="G96" s="23" t="s">
        <v>7</v>
      </c>
      <c r="H96" s="8"/>
      <c r="I96" s="6" t="s">
        <v>65</v>
      </c>
      <c r="J96" s="6"/>
      <c r="K96" s="6"/>
      <c r="L96" s="6"/>
      <c r="P96" s="6"/>
      <c r="Q96" s="182"/>
      <c r="R96" s="6"/>
      <c r="S96" s="6"/>
      <c r="T96" s="6"/>
      <c r="U96" s="6"/>
      <c r="V96" s="6"/>
    </row>
    <row r="97" spans="1:17" ht="12.75" customHeight="1" x14ac:dyDescent="0.2">
      <c r="B97" s="24" t="s">
        <v>1</v>
      </c>
      <c r="C97" s="25"/>
      <c r="D97" s="144">
        <f>SUM(E97:G97)</f>
        <v>0</v>
      </c>
      <c r="E97" s="203"/>
      <c r="F97" s="204"/>
      <c r="G97" s="205"/>
      <c r="Q97" s="182"/>
    </row>
    <row r="98" spans="1:17" ht="12.75" customHeight="1" x14ac:dyDescent="0.2">
      <c r="B98" s="22" t="s">
        <v>8</v>
      </c>
      <c r="C98" s="23"/>
      <c r="D98" s="154">
        <f>SUM(D97:D97)</f>
        <v>0</v>
      </c>
      <c r="E98" s="154">
        <f>SUM(E97:E97)</f>
        <v>0</v>
      </c>
      <c r="F98" s="154">
        <f>SUM(F97:F97)</f>
        <v>0</v>
      </c>
      <c r="G98" s="154">
        <f>SUM(G97:G97)</f>
        <v>0</v>
      </c>
      <c r="Q98" s="182"/>
    </row>
    <row r="99" spans="1:17" ht="5.25" customHeight="1" x14ac:dyDescent="0.2">
      <c r="Q99" s="182"/>
    </row>
    <row r="100" spans="1:17" ht="12.75" customHeight="1" x14ac:dyDescent="0.2">
      <c r="B100" s="166" t="s">
        <v>100</v>
      </c>
      <c r="C100" s="164">
        <v>2015</v>
      </c>
      <c r="D100" s="33" t="s">
        <v>9</v>
      </c>
      <c r="E100" s="33" t="s">
        <v>6</v>
      </c>
      <c r="F100" s="33" t="s">
        <v>4</v>
      </c>
      <c r="G100" s="33" t="s">
        <v>7</v>
      </c>
      <c r="I100" s="6" t="s">
        <v>65</v>
      </c>
      <c r="Q100" s="182"/>
    </row>
    <row r="101" spans="1:17" ht="12.75" customHeight="1" x14ac:dyDescent="0.2">
      <c r="B101" s="36" t="s">
        <v>1</v>
      </c>
      <c r="C101" s="85"/>
      <c r="D101" s="37">
        <f>SUM(E101:G101)</f>
        <v>0</v>
      </c>
      <c r="E101" s="122"/>
      <c r="F101" s="123"/>
      <c r="G101" s="124"/>
      <c r="Q101" s="182"/>
    </row>
    <row r="102" spans="1:17" ht="12.75" customHeight="1" x14ac:dyDescent="0.2">
      <c r="B102" s="32" t="s">
        <v>8</v>
      </c>
      <c r="C102" s="41"/>
      <c r="D102" s="41">
        <f>SUM(D101:D101)</f>
        <v>0</v>
      </c>
      <c r="E102" s="41">
        <f>SUM(E101:E101)</f>
        <v>0</v>
      </c>
      <c r="F102" s="41">
        <f>SUM(F101:F101)</f>
        <v>0</v>
      </c>
      <c r="G102" s="41">
        <f>SUM(G101:G101)</f>
        <v>0</v>
      </c>
      <c r="Q102" s="182"/>
    </row>
    <row r="103" spans="1:17" ht="5.25" customHeight="1" x14ac:dyDescent="0.2">
      <c r="Q103" s="182"/>
    </row>
    <row r="104" spans="1:17" ht="5.25" customHeight="1" x14ac:dyDescent="0.2">
      <c r="Q104" s="182"/>
    </row>
    <row r="105" spans="1:17" s="57" customFormat="1" ht="12.75" customHeight="1" x14ac:dyDescent="0.2">
      <c r="A105" s="8"/>
      <c r="B105" s="86" t="s">
        <v>58</v>
      </c>
      <c r="C105" s="87"/>
      <c r="D105" s="86">
        <f>C87</f>
        <v>2014</v>
      </c>
      <c r="E105" s="86">
        <f>C96</f>
        <v>2015</v>
      </c>
      <c r="F105" s="95">
        <f>D33</f>
        <v>2017</v>
      </c>
      <c r="G105" s="87" t="s">
        <v>75</v>
      </c>
      <c r="H105" s="8"/>
      <c r="I105" s="6" t="s">
        <v>74</v>
      </c>
      <c r="M105" s="73"/>
      <c r="N105" s="73"/>
      <c r="O105" s="73"/>
      <c r="Q105" s="183"/>
    </row>
    <row r="106" spans="1:17" ht="12.75" customHeight="1" x14ac:dyDescent="0.2">
      <c r="B106" s="88" t="s">
        <v>59</v>
      </c>
      <c r="C106" s="90"/>
      <c r="D106" s="89">
        <f>D89</f>
        <v>0</v>
      </c>
      <c r="E106" s="89">
        <f>D98</f>
        <v>0</v>
      </c>
      <c r="F106" s="89">
        <f>D20</f>
        <v>0</v>
      </c>
      <c r="G106" s="235"/>
      <c r="Q106" s="182"/>
    </row>
    <row r="107" spans="1:17" ht="12.75" customHeight="1" x14ac:dyDescent="0.2">
      <c r="B107" s="88" t="s">
        <v>60</v>
      </c>
      <c r="C107" s="90"/>
      <c r="D107" s="89">
        <f>D93</f>
        <v>0</v>
      </c>
      <c r="E107" s="89">
        <f>D102</f>
        <v>0</v>
      </c>
      <c r="F107" s="89">
        <f>D32</f>
        <v>0</v>
      </c>
      <c r="G107" s="235"/>
      <c r="Q107" s="182"/>
    </row>
    <row r="108" spans="1:17" ht="12.75" customHeight="1" x14ac:dyDescent="0.2">
      <c r="B108" s="88" t="s">
        <v>76</v>
      </c>
      <c r="C108" s="90"/>
      <c r="D108" s="96" t="str">
        <f>IF(D106=0,"",D107/D106)</f>
        <v/>
      </c>
      <c r="E108" s="96" t="str">
        <f t="shared" ref="E108:F108" si="15">IF(E106=0,"",E107/E106)</f>
        <v/>
      </c>
      <c r="F108" s="96" t="str">
        <f t="shared" si="15"/>
        <v/>
      </c>
      <c r="G108" s="96" t="str">
        <f>IF(G106=0,"",G107/G106)</f>
        <v/>
      </c>
      <c r="Q108" s="182"/>
    </row>
    <row r="109" spans="1:17" ht="12.75" customHeight="1" x14ac:dyDescent="0.2">
      <c r="Q109" s="182"/>
    </row>
    <row r="110" spans="1:17" ht="12.75" customHeight="1" x14ac:dyDescent="0.2">
      <c r="Q110" s="182"/>
    </row>
    <row r="111" spans="1:17" ht="12.75" customHeight="1" x14ac:dyDescent="0.2">
      <c r="Q111" s="182"/>
    </row>
    <row r="112" spans="1:17" ht="12.75" customHeight="1" x14ac:dyDescent="0.2">
      <c r="Q112" s="182"/>
    </row>
    <row r="113" spans="2:17" ht="12.75" customHeight="1" x14ac:dyDescent="0.2">
      <c r="Q113" s="182"/>
    </row>
    <row r="114" spans="2:17" ht="12.75" customHeight="1" x14ac:dyDescent="0.2">
      <c r="Q114" s="182"/>
    </row>
    <row r="115" spans="2:17" ht="12.75" customHeight="1" x14ac:dyDescent="0.2">
      <c r="Q115" s="182"/>
    </row>
    <row r="116" spans="2:17" ht="12.75" customHeight="1" x14ac:dyDescent="0.2">
      <c r="Q116" s="182"/>
    </row>
    <row r="117" spans="2:17" ht="12.75" customHeight="1" x14ac:dyDescent="0.2">
      <c r="Q117" s="182"/>
    </row>
    <row r="118" spans="2:17" ht="12.75" customHeight="1" x14ac:dyDescent="0.2">
      <c r="Q118" s="182"/>
    </row>
    <row r="119" spans="2:17" ht="12.75" customHeight="1" x14ac:dyDescent="0.2">
      <c r="Q119" s="182"/>
    </row>
    <row r="120" spans="2:17" ht="12.75" customHeight="1" x14ac:dyDescent="0.2">
      <c r="Q120" s="182"/>
    </row>
    <row r="121" spans="2:17" ht="12.75" customHeight="1" x14ac:dyDescent="0.2">
      <c r="Q121" s="182"/>
    </row>
    <row r="122" spans="2:17" ht="12.75" customHeight="1" x14ac:dyDescent="0.2">
      <c r="Q122" s="182"/>
    </row>
    <row r="123" spans="2:17" ht="12.75" customHeight="1" x14ac:dyDescent="0.2">
      <c r="Q123" s="182"/>
    </row>
    <row r="124" spans="2:17" ht="12.75" customHeight="1" x14ac:dyDescent="0.2">
      <c r="Q124" s="182"/>
    </row>
    <row r="125" spans="2:17" ht="12.75" customHeight="1" x14ac:dyDescent="0.2">
      <c r="Q125" s="182"/>
    </row>
    <row r="126" spans="2:17" ht="11.25" x14ac:dyDescent="0.2">
      <c r="B126" s="172" t="str">
        <f>CONCATENATE("Zielerreichung Dichtepfad bezogen auf ",$C$40)</f>
        <v>Zielerreichung Dichtepfad bezogen auf 2016</v>
      </c>
      <c r="Q126" s="182"/>
    </row>
    <row r="127" spans="2:17" ht="12.75" customHeight="1" x14ac:dyDescent="0.2">
      <c r="Q127" s="182"/>
    </row>
    <row r="128" spans="2:17" ht="12.75" customHeight="1" x14ac:dyDescent="0.2">
      <c r="Q128" s="182"/>
    </row>
    <row r="129" spans="17:17" ht="12.75" customHeight="1" x14ac:dyDescent="0.2">
      <c r="Q129" s="182"/>
    </row>
    <row r="130" spans="17:17" ht="12.75" customHeight="1" x14ac:dyDescent="0.2">
      <c r="Q130" s="182"/>
    </row>
    <row r="131" spans="17:17" ht="12.75" customHeight="1" x14ac:dyDescent="0.2">
      <c r="Q131" s="182"/>
    </row>
    <row r="132" spans="17:17" ht="12.75" customHeight="1" x14ac:dyDescent="0.2">
      <c r="Q132" s="182"/>
    </row>
    <row r="133" spans="17:17" ht="12.75" customHeight="1" x14ac:dyDescent="0.2">
      <c r="Q133" s="182"/>
    </row>
    <row r="134" spans="17:17" ht="12.75" customHeight="1" x14ac:dyDescent="0.2">
      <c r="Q134" s="182"/>
    </row>
    <row r="135" spans="17:17" ht="12.75" customHeight="1" x14ac:dyDescent="0.2">
      <c r="Q135" s="182"/>
    </row>
    <row r="136" spans="17:17" ht="12.75" customHeight="1" x14ac:dyDescent="0.2">
      <c r="Q136" s="182"/>
    </row>
    <row r="137" spans="17:17" ht="12.75" customHeight="1" x14ac:dyDescent="0.2">
      <c r="Q137" s="182"/>
    </row>
    <row r="138" spans="17:17" ht="12.75" customHeight="1" x14ac:dyDescent="0.2">
      <c r="Q138" s="182"/>
    </row>
    <row r="139" spans="17:17" ht="12.75" customHeight="1" x14ac:dyDescent="0.2">
      <c r="Q139" s="182"/>
    </row>
    <row r="140" spans="17:17" ht="12.75" customHeight="1" x14ac:dyDescent="0.2">
      <c r="Q140" s="182"/>
    </row>
  </sheetData>
  <sheetProtection sheet="1" selectLockedCells="1"/>
  <mergeCells count="6">
    <mergeCell ref="N42:N43"/>
    <mergeCell ref="J40:J41"/>
    <mergeCell ref="K40:K41"/>
    <mergeCell ref="L40:L41"/>
    <mergeCell ref="M40:M41"/>
    <mergeCell ref="N40:N41"/>
  </mergeCells>
  <conditionalFormatting sqref="I2:N2 N4:N5 A68 M47:M48 N74:O74 N6:O8 E48:G48 C48 H74:L74 H47:H48 N9:N12 A12:H12 B10:H11 A1:H3 P1:P14 A51:O53 H73 J73:O73 C24:G24 A87 A96 A91 D91:G91 A100 D100:G100 A5:H9 B4:H4 R1:XFD14 C17:D19 P46:XFD49 P52:XFD53 P51 R51:XFD51 R72:XFD72 A105:XFD125 A127:XFD1048576 D126:XFD126 A126:B126 A13:O13 R26:XFD26 A26:Q28 R16:XFD16 A16:B20 H72:P72 A81:XFD83 A85:XFD85 H45:XFD45 C32:G32 C34:G35 C33 E33:G33 T32:XFD33 R32:R33 Y28:XFD28 A14:C14 E14:O14 R20:XFD20 S17:XFD17 J17:M17 D16:J16 W18:XFD19 H17:H19 O16:P20 I18:N18 C23:D23 R22:XFD22 D22:P22 A22:B24 H23:XFD24 R27:V27 X27:XFD27 C31:D31 C30:P30 Y30:XFD31 H31:Q34 R34:XFD38 O40:O41 K42:K43 A30:B36 R40:XFD43 A40:B43 E41:G41 A45:B48 O46:O48 C45:G47 H46:N46 O55:XFD58 A55:H58 I57:N57 A60:H62 O60:XFD62 I61:N61 A64:H66 O64:XFD66 I65:N65 A69:B70 C68:XFD70 P73:XFD74 A72:G74 A76:XFD79 D87:XFD87 A88:XFD89 A92:G93 H91:XFD93 D96:XFD96 A97:XFD98 A101:G102 H100:XFD102 E36:G36 P37:P38 A37:G38 H40:I43 M43 C8:C12 L42:M42 O42:P43 C20:L20">
    <cfRule type="containsErrors" dxfId="116" priority="145">
      <formula>ISERROR(A1)</formula>
    </cfRule>
  </conditionalFormatting>
  <conditionalFormatting sqref="O11">
    <cfRule type="containsErrors" dxfId="115" priority="144">
      <formula>ISERROR(O11)</formula>
    </cfRule>
  </conditionalFormatting>
  <conditionalFormatting sqref="B68">
    <cfRule type="containsErrors" dxfId="114" priority="143">
      <formula>ISERROR(B68)</formula>
    </cfRule>
  </conditionalFormatting>
  <conditionalFormatting sqref="D48">
    <cfRule type="containsErrors" dxfId="113" priority="142">
      <formula>ISERROR(D48)</formula>
    </cfRule>
  </conditionalFormatting>
  <conditionalFormatting sqref="N47">
    <cfRule type="containsErrors" dxfId="112" priority="141">
      <formula>ISERROR(N47)</formula>
    </cfRule>
  </conditionalFormatting>
  <conditionalFormatting sqref="N48">
    <cfRule type="containsErrors" dxfId="111" priority="140">
      <formula>ISERROR(N48)</formula>
    </cfRule>
  </conditionalFormatting>
  <conditionalFormatting sqref="I47:L48">
    <cfRule type="containsErrors" dxfId="110" priority="139">
      <formula>ISERROR(I47)</formula>
    </cfRule>
  </conditionalFormatting>
  <conditionalFormatting sqref="A10:A11">
    <cfRule type="containsErrors" dxfId="109" priority="132">
      <formula>ISERROR(A10)</formula>
    </cfRule>
  </conditionalFormatting>
  <conditionalFormatting sqref="O49 M49 A49:H49">
    <cfRule type="containsErrors" dxfId="108" priority="131">
      <formula>ISERROR(A49)</formula>
    </cfRule>
  </conditionalFormatting>
  <conditionalFormatting sqref="N49">
    <cfRule type="containsErrors" dxfId="107" priority="130">
      <formula>ISERROR(N49)</formula>
    </cfRule>
  </conditionalFormatting>
  <conditionalFormatting sqref="I49:L49">
    <cfRule type="containsErrors" dxfId="106" priority="129">
      <formula>ISERROR(I49)</formula>
    </cfRule>
  </conditionalFormatting>
  <conditionalFormatting sqref="M74">
    <cfRule type="containsErrors" dxfId="105" priority="128">
      <formula>ISERROR(M74)</formula>
    </cfRule>
  </conditionalFormatting>
  <conditionalFormatting sqref="I73">
    <cfRule type="containsErrors" dxfId="104" priority="127">
      <formula>ISERROR(I73)</formula>
    </cfRule>
  </conditionalFormatting>
  <conditionalFormatting sqref="I58:L58 I55:N56">
    <cfRule type="containsErrors" dxfId="103" priority="126">
      <formula>ISERROR(I55)</formula>
    </cfRule>
  </conditionalFormatting>
  <conditionalFormatting sqref="N58">
    <cfRule type="containsErrors" dxfId="102" priority="124">
      <formula>ISERROR(N58)</formula>
    </cfRule>
  </conditionalFormatting>
  <conditionalFormatting sqref="I60:N60">
    <cfRule type="containsErrors" dxfId="101" priority="123">
      <formula>ISERROR(I60)</formula>
    </cfRule>
  </conditionalFormatting>
  <conditionalFormatting sqref="I64:N64">
    <cfRule type="containsErrors" dxfId="100" priority="122">
      <formula>ISERROR(I64)</formula>
    </cfRule>
  </conditionalFormatting>
  <conditionalFormatting sqref="M58">
    <cfRule type="containsErrors" dxfId="99" priority="121">
      <formula>ISERROR(M58)</formula>
    </cfRule>
  </conditionalFormatting>
  <conditionalFormatting sqref="I62:L62">
    <cfRule type="containsErrors" dxfId="98" priority="120">
      <formula>ISERROR(I62)</formula>
    </cfRule>
  </conditionalFormatting>
  <conditionalFormatting sqref="N62">
    <cfRule type="containsErrors" dxfId="97" priority="118">
      <formula>ISERROR(N62)</formula>
    </cfRule>
  </conditionalFormatting>
  <conditionalFormatting sqref="M62">
    <cfRule type="containsErrors" dxfId="96" priority="117">
      <formula>ISERROR(M62)</formula>
    </cfRule>
  </conditionalFormatting>
  <conditionalFormatting sqref="I66:L66">
    <cfRule type="containsErrors" dxfId="95" priority="116">
      <formula>ISERROR(I66)</formula>
    </cfRule>
  </conditionalFormatting>
  <conditionalFormatting sqref="N66">
    <cfRule type="containsErrors" dxfId="94" priority="114">
      <formula>ISERROR(N66)</formula>
    </cfRule>
  </conditionalFormatting>
  <conditionalFormatting sqref="M66">
    <cfRule type="containsErrors" dxfId="93" priority="113">
      <formula>ISERROR(M66)</formula>
    </cfRule>
  </conditionalFormatting>
  <conditionalFormatting sqref="O12">
    <cfRule type="containsErrors" dxfId="92" priority="112">
      <formula>ISERROR(O12)</formula>
    </cfRule>
  </conditionalFormatting>
  <conditionalFormatting sqref="B87">
    <cfRule type="containsErrors" dxfId="91" priority="111">
      <formula>ISERROR(B87)</formula>
    </cfRule>
  </conditionalFormatting>
  <conditionalFormatting sqref="B96">
    <cfRule type="containsErrors" dxfId="90" priority="110">
      <formula>ISERROR(B96)</formula>
    </cfRule>
  </conditionalFormatting>
  <conditionalFormatting sqref="B91:C91">
    <cfRule type="containsErrors" dxfId="89" priority="109">
      <formula>ISERROR(B91)</formula>
    </cfRule>
  </conditionalFormatting>
  <conditionalFormatting sqref="B100:C100">
    <cfRule type="containsErrors" dxfId="88" priority="108">
      <formula>ISERROR(B100)</formula>
    </cfRule>
  </conditionalFormatting>
  <conditionalFormatting sqref="P35:P36">
    <cfRule type="containsErrors" dxfId="87" priority="104">
      <formula>ISERROR(P35)</formula>
    </cfRule>
  </conditionalFormatting>
  <conditionalFormatting sqref="Q1:Q13 Q20">
    <cfRule type="containsErrors" dxfId="86" priority="103">
      <formula>ISERROR(Q1)</formula>
    </cfRule>
  </conditionalFormatting>
  <conditionalFormatting sqref="Q35">
    <cfRule type="containsErrors" dxfId="85" priority="102">
      <formula>ISERROR(Q35)</formula>
    </cfRule>
  </conditionalFormatting>
  <conditionalFormatting sqref="Q72">
    <cfRule type="containsErrors" dxfId="84" priority="101">
      <formula>ISERROR(Q72)</formula>
    </cfRule>
  </conditionalFormatting>
  <conditionalFormatting sqref="Q38">
    <cfRule type="containsErrors" dxfId="83" priority="100">
      <formula>ISERROR(Q38)</formula>
    </cfRule>
  </conditionalFormatting>
  <conditionalFormatting sqref="Q39">
    <cfRule type="containsErrors" dxfId="82" priority="99">
      <formula>ISERROR(Q39)</formula>
    </cfRule>
  </conditionalFormatting>
  <conditionalFormatting sqref="Q36">
    <cfRule type="containsErrors" dxfId="81" priority="98">
      <formula>ISERROR(Q36)</formula>
    </cfRule>
  </conditionalFormatting>
  <conditionalFormatting sqref="Q51">
    <cfRule type="containsErrors" dxfId="80" priority="95">
      <formula>ISERROR(Q51)</formula>
    </cfRule>
  </conditionalFormatting>
  <conditionalFormatting sqref="Q14">
    <cfRule type="containsErrors" dxfId="79" priority="93">
      <formula>ISERROR(Q14)</formula>
    </cfRule>
  </conditionalFormatting>
  <conditionalFormatting sqref="Q16">
    <cfRule type="containsErrors" dxfId="78" priority="92">
      <formula>ISERROR(Q16)</formula>
    </cfRule>
  </conditionalFormatting>
  <conditionalFormatting sqref="Q22">
    <cfRule type="containsErrors" dxfId="77" priority="91">
      <formula>ISERROR(Q22)</formula>
    </cfRule>
  </conditionalFormatting>
  <conditionalFormatting sqref="Q103:Q104">
    <cfRule type="containsErrors" dxfId="76" priority="51">
      <formula>ISERROR(Q103)</formula>
    </cfRule>
  </conditionalFormatting>
  <conditionalFormatting sqref="R39:XFD39 A39:P39">
    <cfRule type="containsErrors" dxfId="75" priority="90">
      <formula>ISERROR(A39)</formula>
    </cfRule>
  </conditionalFormatting>
  <conditionalFormatting sqref="A29:P29 Y29:XFD29">
    <cfRule type="containsErrors" dxfId="74" priority="89">
      <formula>ISERROR(A29)</formula>
    </cfRule>
  </conditionalFormatting>
  <conditionalFormatting sqref="Q29">
    <cfRule type="containsErrors" dxfId="73" priority="88">
      <formula>ISERROR(Q29)</formula>
    </cfRule>
  </conditionalFormatting>
  <conditionalFormatting sqref="R25:XFD25 A25:P25">
    <cfRule type="containsErrors" dxfId="72" priority="87">
      <formula>ISERROR(A25)</formula>
    </cfRule>
  </conditionalFormatting>
  <conditionalFormatting sqref="Q25">
    <cfRule type="containsErrors" dxfId="71" priority="86">
      <formula>ISERROR(Q25)</formula>
    </cfRule>
  </conditionalFormatting>
  <conditionalFormatting sqref="R21:XFD21 A21:P21">
    <cfRule type="containsErrors" dxfId="70" priority="85">
      <formula>ISERROR(A21)</formula>
    </cfRule>
  </conditionalFormatting>
  <conditionalFormatting sqref="Q21">
    <cfRule type="containsErrors" dxfId="69" priority="84">
      <formula>ISERROR(Q21)</formula>
    </cfRule>
  </conditionalFormatting>
  <conditionalFormatting sqref="R15:XFD15 A15:P15">
    <cfRule type="containsErrors" dxfId="68" priority="83">
      <formula>ISERROR(A15)</formula>
    </cfRule>
  </conditionalFormatting>
  <conditionalFormatting sqref="Q15">
    <cfRule type="containsErrors" dxfId="67" priority="82">
      <formula>ISERROR(Q15)</formula>
    </cfRule>
  </conditionalFormatting>
  <conditionalFormatting sqref="R50:XFD50 A50:P50">
    <cfRule type="containsErrors" dxfId="66" priority="80">
      <formula>ISERROR(A50)</formula>
    </cfRule>
  </conditionalFormatting>
  <conditionalFormatting sqref="Q50">
    <cfRule type="containsErrors" dxfId="65" priority="79">
      <formula>ISERROR(Q50)</formula>
    </cfRule>
  </conditionalFormatting>
  <conditionalFormatting sqref="R54:XFD54 A54:P54">
    <cfRule type="containsErrors" dxfId="64" priority="78">
      <formula>ISERROR(A54)</formula>
    </cfRule>
  </conditionalFormatting>
  <conditionalFormatting sqref="Q54">
    <cfRule type="containsErrors" dxfId="63" priority="77">
      <formula>ISERROR(Q54)</formula>
    </cfRule>
  </conditionalFormatting>
  <conditionalFormatting sqref="R59:XFD59 A59:P59">
    <cfRule type="containsErrors" dxfId="62" priority="76">
      <formula>ISERROR(A59)</formula>
    </cfRule>
  </conditionalFormatting>
  <conditionalFormatting sqref="Q59">
    <cfRule type="containsErrors" dxfId="61" priority="75">
      <formula>ISERROR(Q59)</formula>
    </cfRule>
  </conditionalFormatting>
  <conditionalFormatting sqref="R63:XFD63 A63:P63">
    <cfRule type="containsErrors" dxfId="60" priority="74">
      <formula>ISERROR(A63)</formula>
    </cfRule>
  </conditionalFormatting>
  <conditionalFormatting sqref="Q63">
    <cfRule type="containsErrors" dxfId="59" priority="73">
      <formula>ISERROR(Q63)</formula>
    </cfRule>
  </conditionalFormatting>
  <conditionalFormatting sqref="R67:XFD67 A67:P67">
    <cfRule type="containsErrors" dxfId="58" priority="72">
      <formula>ISERROR(A67)</formula>
    </cfRule>
  </conditionalFormatting>
  <conditionalFormatting sqref="Q67">
    <cfRule type="containsErrors" dxfId="57" priority="71">
      <formula>ISERROR(Q67)</formula>
    </cfRule>
  </conditionalFormatting>
  <conditionalFormatting sqref="R71:XFD71 A71:P71">
    <cfRule type="containsErrors" dxfId="56" priority="70">
      <formula>ISERROR(A71)</formula>
    </cfRule>
  </conditionalFormatting>
  <conditionalFormatting sqref="Q71">
    <cfRule type="containsErrors" dxfId="55" priority="69">
      <formula>ISERROR(Q71)</formula>
    </cfRule>
  </conditionalFormatting>
  <conditionalFormatting sqref="R75:XFD75 A75:P75">
    <cfRule type="containsErrors" dxfId="54" priority="68">
      <formula>ISERROR(A75)</formula>
    </cfRule>
  </conditionalFormatting>
  <conditionalFormatting sqref="Q75">
    <cfRule type="containsErrors" dxfId="53" priority="67">
      <formula>ISERROR(Q75)</formula>
    </cfRule>
  </conditionalFormatting>
  <conditionalFormatting sqref="R80:XFD80 A80:P80">
    <cfRule type="containsErrors" dxfId="52" priority="66">
      <formula>ISERROR(A80)</formula>
    </cfRule>
  </conditionalFormatting>
  <conditionalFormatting sqref="Q80">
    <cfRule type="containsErrors" dxfId="51" priority="65">
      <formula>ISERROR(Q80)</formula>
    </cfRule>
  </conditionalFormatting>
  <conditionalFormatting sqref="R86:XFD86 A86:P86">
    <cfRule type="containsErrors" dxfId="50" priority="64">
      <formula>ISERROR(A86)</formula>
    </cfRule>
  </conditionalFormatting>
  <conditionalFormatting sqref="Q86">
    <cfRule type="containsErrors" dxfId="49" priority="63">
      <formula>ISERROR(Q86)</formula>
    </cfRule>
  </conditionalFormatting>
  <conditionalFormatting sqref="R84:XFD84 A84:P84">
    <cfRule type="containsErrors" dxfId="48" priority="62">
      <formula>ISERROR(A84)</formula>
    </cfRule>
  </conditionalFormatting>
  <conditionalFormatting sqref="Q84">
    <cfRule type="containsErrors" dxfId="47" priority="61">
      <formula>ISERROR(Q84)</formula>
    </cfRule>
  </conditionalFormatting>
  <conditionalFormatting sqref="R90:XFD90 A90:P90">
    <cfRule type="containsErrors" dxfId="46" priority="60">
      <formula>ISERROR(A90)</formula>
    </cfRule>
  </conditionalFormatting>
  <conditionalFormatting sqref="Q90">
    <cfRule type="containsErrors" dxfId="45" priority="59">
      <formula>ISERROR(Q90)</formula>
    </cfRule>
  </conditionalFormatting>
  <conditionalFormatting sqref="R94:XFD94 A94:P94">
    <cfRule type="containsErrors" dxfId="44" priority="58">
      <formula>ISERROR(A94)</formula>
    </cfRule>
  </conditionalFormatting>
  <conditionalFormatting sqref="Q94">
    <cfRule type="containsErrors" dxfId="43" priority="57">
      <formula>ISERROR(Q94)</formula>
    </cfRule>
  </conditionalFormatting>
  <conditionalFormatting sqref="R95:XFD95 A95:P95">
    <cfRule type="containsErrors" dxfId="42" priority="56">
      <formula>ISERROR(A95)</formula>
    </cfRule>
  </conditionalFormatting>
  <conditionalFormatting sqref="Q95">
    <cfRule type="containsErrors" dxfId="41" priority="55">
      <formula>ISERROR(Q95)</formula>
    </cfRule>
  </conditionalFormatting>
  <conditionalFormatting sqref="R99:XFD99 A99:P99">
    <cfRule type="containsErrors" dxfId="40" priority="54">
      <formula>ISERROR(A99)</formula>
    </cfRule>
  </conditionalFormatting>
  <conditionalFormatting sqref="Q99">
    <cfRule type="containsErrors" dxfId="39" priority="53">
      <formula>ISERROR(Q99)</formula>
    </cfRule>
  </conditionalFormatting>
  <conditionalFormatting sqref="R103:XFD104 A103:P104">
    <cfRule type="containsErrors" dxfId="38" priority="52">
      <formula>ISERROR(A103)</formula>
    </cfRule>
  </conditionalFormatting>
  <conditionalFormatting sqref="L43">
    <cfRule type="containsErrors" dxfId="37" priority="50">
      <formula>ISERROR(L43)</formula>
    </cfRule>
  </conditionalFormatting>
  <conditionalFormatting sqref="C36">
    <cfRule type="containsErrors" dxfId="36" priority="49">
      <formula>ISERROR(C36)</formula>
    </cfRule>
  </conditionalFormatting>
  <conditionalFormatting sqref="D36">
    <cfRule type="containsErrors" dxfId="35" priority="48">
      <formula>ISERROR(D36)</formula>
    </cfRule>
  </conditionalFormatting>
  <conditionalFormatting sqref="Q37">
    <cfRule type="containsErrors" dxfId="34" priority="46">
      <formula>ISERROR(Q37)</formula>
    </cfRule>
  </conditionalFormatting>
  <conditionalFormatting sqref="Q38">
    <cfRule type="containsErrors" dxfId="33" priority="45">
      <formula>ISERROR(Q38)</formula>
    </cfRule>
  </conditionalFormatting>
  <conditionalFormatting sqref="D33">
    <cfRule type="containsErrors" dxfId="32" priority="42">
      <formula>ISERROR(D33)</formula>
    </cfRule>
  </conditionalFormatting>
  <conditionalFormatting sqref="M19:M20">
    <cfRule type="containsErrors" dxfId="31" priority="41">
      <formula>ISERROR(M19)</formula>
    </cfRule>
  </conditionalFormatting>
  <conditionalFormatting sqref="Q43">
    <cfRule type="containsErrors" dxfId="30" priority="28">
      <formula>ISERROR(Q43)</formula>
    </cfRule>
  </conditionalFormatting>
  <conditionalFormatting sqref="C40:G40 C43">
    <cfRule type="containsErrors" dxfId="29" priority="40">
      <formula>ISERROR(C40)</formula>
    </cfRule>
  </conditionalFormatting>
  <conditionalFormatting sqref="P40:P41">
    <cfRule type="containsErrors" dxfId="28" priority="38">
      <formula>ISERROR(P40)</formula>
    </cfRule>
  </conditionalFormatting>
  <conditionalFormatting sqref="Q40">
    <cfRule type="containsErrors" dxfId="27" priority="37">
      <formula>ISERROR(Q40)</formula>
    </cfRule>
  </conditionalFormatting>
  <conditionalFormatting sqref="Q43">
    <cfRule type="containsErrors" dxfId="26" priority="36">
      <formula>ISERROR(Q43)</formula>
    </cfRule>
  </conditionalFormatting>
  <conditionalFormatting sqref="Q44">
    <cfRule type="containsErrors" dxfId="25" priority="35">
      <formula>ISERROR(Q44)</formula>
    </cfRule>
  </conditionalFormatting>
  <conditionalFormatting sqref="Q41">
    <cfRule type="containsErrors" dxfId="24" priority="34">
      <formula>ISERROR(Q41)</formula>
    </cfRule>
  </conditionalFormatting>
  <conditionalFormatting sqref="R44:XFD44 A44:P44">
    <cfRule type="containsErrors" dxfId="23" priority="33">
      <formula>ISERROR(A44)</formula>
    </cfRule>
  </conditionalFormatting>
  <conditionalFormatting sqref="D41">
    <cfRule type="containsErrors" dxfId="22" priority="31">
      <formula>ISERROR(D41)</formula>
    </cfRule>
  </conditionalFormatting>
  <conditionalFormatting sqref="Q42">
    <cfRule type="containsErrors" dxfId="21" priority="29">
      <formula>ISERROR(Q42)</formula>
    </cfRule>
  </conditionalFormatting>
  <conditionalFormatting sqref="E17:G17">
    <cfRule type="containsErrors" dxfId="20" priority="25">
      <formula>ISERROR(E17)</formula>
    </cfRule>
  </conditionalFormatting>
  <conditionalFormatting sqref="E18:G18">
    <cfRule type="containsErrors" dxfId="19" priority="24">
      <formula>ISERROR(E18)</formula>
    </cfRule>
  </conditionalFormatting>
  <conditionalFormatting sqref="Q30">
    <cfRule type="containsErrors" dxfId="18" priority="20">
      <formula>ISERROR(Q30)</formula>
    </cfRule>
  </conditionalFormatting>
  <conditionalFormatting sqref="L16">
    <cfRule type="containsErrors" dxfId="17" priority="19">
      <formula>ISERROR(L16)</formula>
    </cfRule>
  </conditionalFormatting>
  <conditionalFormatting sqref="K16">
    <cfRule type="containsErrors" dxfId="16" priority="18">
      <formula>ISERROR(K16)</formula>
    </cfRule>
  </conditionalFormatting>
  <conditionalFormatting sqref="Q17">
    <cfRule type="containsErrors" dxfId="15" priority="17">
      <formula>ISERROR(Q17)</formula>
    </cfRule>
  </conditionalFormatting>
  <conditionalFormatting sqref="O3">
    <cfRule type="containsErrors" dxfId="14" priority="16">
      <formula>ISERROR(O3)</formula>
    </cfRule>
  </conditionalFormatting>
  <conditionalFormatting sqref="O1">
    <cfRule type="containsErrors" dxfId="13" priority="15">
      <formula>ISERROR(O1)</formula>
    </cfRule>
  </conditionalFormatting>
  <conditionalFormatting sqref="O2">
    <cfRule type="containsErrors" dxfId="12" priority="14">
      <formula>ISERROR(O2)</formula>
    </cfRule>
  </conditionalFormatting>
  <conditionalFormatting sqref="E19:G19">
    <cfRule type="containsErrors" dxfId="11" priority="12">
      <formula>ISERROR(E19)</formula>
    </cfRule>
  </conditionalFormatting>
  <conditionalFormatting sqref="E23:G23">
    <cfRule type="containsErrors" dxfId="10" priority="11">
      <formula>ISERROR(E23)</formula>
    </cfRule>
  </conditionalFormatting>
  <conditionalFormatting sqref="E31:G31">
    <cfRule type="containsErrors" dxfId="9" priority="10">
      <formula>ISERROR(E31)</formula>
    </cfRule>
  </conditionalFormatting>
  <conditionalFormatting sqref="D42:G42">
    <cfRule type="containsErrors" dxfId="8" priority="9">
      <formula>ISERROR(D42)</formula>
    </cfRule>
  </conditionalFormatting>
  <conditionalFormatting sqref="E43:G43">
    <cfRule type="containsErrors" dxfId="7" priority="8">
      <formula>ISERROR(E43)</formula>
    </cfRule>
  </conditionalFormatting>
  <conditionalFormatting sqref="D43:G43">
    <cfRule type="containsErrors" dxfId="6" priority="7">
      <formula>ISERROR(D43)</formula>
    </cfRule>
  </conditionalFormatting>
  <conditionalFormatting sqref="A4">
    <cfRule type="containsErrors" dxfId="5" priority="6">
      <formula>ISERROR(A4)</formula>
    </cfRule>
  </conditionalFormatting>
  <conditionalFormatting sqref="D14">
    <cfRule type="containsErrors" dxfId="4" priority="5">
      <formula>ISERROR(D14)</formula>
    </cfRule>
  </conditionalFormatting>
  <conditionalFormatting sqref="N42">
    <cfRule type="containsErrors" dxfId="3" priority="4">
      <formula>ISERROR(N42)</formula>
    </cfRule>
  </conditionalFormatting>
  <conditionalFormatting sqref="N42">
    <cfRule type="cellIs" dxfId="2" priority="2" operator="equal">
      <formula>"gesunken!"</formula>
    </cfRule>
    <cfRule type="cellIs" dxfId="1" priority="3" operator="lessThan">
      <formula>$D$52</formula>
    </cfRule>
  </conditionalFormatting>
  <conditionalFormatting sqref="L19">
    <cfRule type="containsErrors" dxfId="0" priority="1">
      <formula>ISERROR(L19)</formula>
    </cfRule>
  </conditionalFormatting>
  <dataValidations disablePrompts="1" count="1">
    <dataValidation type="decimal" operator="greaterThanOrEqual" allowBlank="1" showInputMessage="1" showErrorMessage="1" sqref="E69:G69">
      <formula1>0</formula1>
    </dataValidation>
  </dataValidations>
  <pageMargins left="0.59055118110236227" right="0.39370078740157483" top="0.78740157480314965" bottom="0.78740157480314965" header="0.31496062992125984" footer="0.31496062992125984"/>
  <pageSetup paperSize="9" scale="79" fitToHeight="0" orientation="portrait" r:id="rId1"/>
  <headerFooter>
    <oddFooter>&amp;C&amp;"TradeGothic,Standard"&amp;5&amp;Z&amp;F&amp;R&amp;"TradeGothic,Standard"&amp;8&amp;P/&amp;N</oddFooter>
  </headerFooter>
  <rowBreaks count="2" manualBreakCount="2">
    <brk id="52" max="16383" man="1"/>
    <brk id="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1"/>
  <sheetViews>
    <sheetView workbookViewId="0">
      <selection activeCell="A2" sqref="A2"/>
    </sheetView>
  </sheetViews>
  <sheetFormatPr baseColWidth="10" defaultRowHeight="12.75" x14ac:dyDescent="0.2"/>
  <cols>
    <col min="1" max="1" width="128.7109375" bestFit="1" customWidth="1"/>
    <col min="2" max="2" width="14.5703125" bestFit="1" customWidth="1"/>
    <col min="3" max="3" width="82.42578125" bestFit="1" customWidth="1"/>
    <col min="15" max="15" width="21.7109375" bestFit="1" customWidth="1"/>
  </cols>
  <sheetData>
    <row r="1" spans="1:1" s="163" customFormat="1" x14ac:dyDescent="0.2">
      <c r="A1" s="163" t="s">
        <v>104</v>
      </c>
    </row>
    <row r="2" spans="1:1" x14ac:dyDescent="0.2">
      <c r="A2" t="s">
        <v>108</v>
      </c>
    </row>
    <row r="3" spans="1:1" x14ac:dyDescent="0.2">
      <c r="A3" t="s">
        <v>103</v>
      </c>
    </row>
    <row r="5" spans="1:1" x14ac:dyDescent="0.2">
      <c r="A5" s="163" t="s">
        <v>105</v>
      </c>
    </row>
    <row r="18" spans="1:1" x14ac:dyDescent="0.2">
      <c r="A18" s="163"/>
    </row>
    <row r="19" spans="1:1" x14ac:dyDescent="0.2">
      <c r="A19" s="163"/>
    </row>
    <row r="20" spans="1:1" x14ac:dyDescent="0.2">
      <c r="A20" s="163"/>
    </row>
    <row r="21" spans="1:1" x14ac:dyDescent="0.2">
      <c r="A21" s="163"/>
    </row>
  </sheetData>
  <pageMargins left="0.70866141732283472" right="0.7086614173228347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13</vt:i4>
      </vt:variant>
    </vt:vector>
  </HeadingPairs>
  <TitlesOfParts>
    <vt:vector size="16" baseType="lpstr">
      <vt:lpstr>Modell_gemischt</vt:lpstr>
      <vt:lpstr>Modell_laendlich</vt:lpstr>
      <vt:lpstr>Hinweis Blattschutz</vt:lpstr>
      <vt:lpstr>Modell_gemischt!Betrachtungszeitraum_Jahre</vt:lpstr>
      <vt:lpstr>Modell_laendlich!Betrachtungszeitraum_Jahre</vt:lpstr>
      <vt:lpstr>'Hinweis Blattschutz'!Druckbereich</vt:lpstr>
      <vt:lpstr>Modell_gemischt!Druckbereich</vt:lpstr>
      <vt:lpstr>Modell_laendlich!Druckbereich</vt:lpstr>
      <vt:lpstr>Modell_gemischt!Stand_Berechnung</vt:lpstr>
      <vt:lpstr>Modell_laendlich!Stand_Berechnung</vt:lpstr>
      <vt:lpstr>Modell_gemischt!Stand_Daten_STATENT</vt:lpstr>
      <vt:lpstr>Modell_laendlich!Stand_Daten_STATENT</vt:lpstr>
      <vt:lpstr>Modell_gemischt!Stand_Daten_STATPOP</vt:lpstr>
      <vt:lpstr>Modell_laendlich!Stand_Daten_STATPOP</vt:lpstr>
      <vt:lpstr>Modell_gemischt!Zeitpunkt_RP_Dichteziel</vt:lpstr>
      <vt:lpstr>Modell_laendlich!Zeitpunkt_RP_Dichteziel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Peter</dc:creator>
  <cp:lastModifiedBy>Vinzenz Erni</cp:lastModifiedBy>
  <cp:lastPrinted>2019-12-23T14:06:00Z</cp:lastPrinted>
  <dcterms:created xsi:type="dcterms:W3CDTF">2013-12-05T11:15:57Z</dcterms:created>
  <dcterms:modified xsi:type="dcterms:W3CDTF">2020-01-28T13:30:14Z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-2|0125-5AAB-6FAF-0E4F--0||">
    <vt:lpwstr>LINKTEK-ID-FILE--0</vt:lpwstr>
  </property>
</Properties>
</file>