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FG\07_Entwässerung\98 Dokumente Webseite\05_Industrie-Gewerbeabwasser\Allgemein\Berechnungstool\"/>
    </mc:Choice>
  </mc:AlternateContent>
  <bookViews>
    <workbookView xWindow="0" yWindow="0" windowWidth="28800" windowHeight="14100"/>
  </bookViews>
  <sheets>
    <sheet name="Tabelle1"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I14" i="1"/>
  <c r="G14" i="1"/>
  <c r="H14" i="1"/>
  <c r="M4" i="1"/>
  <c r="B27" i="1" l="1"/>
  <c r="B26" i="1" l="1"/>
  <c r="K13" i="1"/>
  <c r="K12" i="1"/>
  <c r="K11" i="1"/>
  <c r="K10" i="1"/>
  <c r="K9" i="1"/>
  <c r="K8" i="1"/>
  <c r="K7" i="1"/>
  <c r="K6" i="1"/>
  <c r="K5" i="1"/>
  <c r="K4" i="1"/>
  <c r="O5" i="1" l="1"/>
  <c r="O6" i="1"/>
  <c r="O7" i="1"/>
  <c r="O8" i="1"/>
  <c r="O9" i="1"/>
  <c r="O10" i="1"/>
  <c r="O11" i="1"/>
  <c r="O12" i="1"/>
  <c r="O13" i="1"/>
  <c r="O4" i="1"/>
  <c r="N5" i="1"/>
  <c r="N6" i="1"/>
  <c r="N7" i="1"/>
  <c r="N8" i="1"/>
  <c r="N9" i="1"/>
  <c r="N10" i="1"/>
  <c r="N11" i="1"/>
  <c r="N12" i="1"/>
  <c r="N13" i="1"/>
  <c r="N4" i="1"/>
  <c r="M5" i="1"/>
  <c r="M6" i="1"/>
  <c r="M7" i="1"/>
  <c r="M8" i="1"/>
  <c r="M9" i="1"/>
  <c r="M10" i="1"/>
  <c r="M11" i="1"/>
  <c r="M12" i="1"/>
  <c r="M13" i="1"/>
  <c r="L5" i="1"/>
  <c r="L6" i="1"/>
  <c r="L7" i="1"/>
  <c r="L8" i="1"/>
  <c r="L9" i="1"/>
  <c r="L10" i="1"/>
  <c r="L11" i="1"/>
  <c r="L12" i="1"/>
  <c r="L13" i="1"/>
  <c r="L4" i="1"/>
  <c r="B28" i="1" l="1"/>
  <c r="L14" i="1"/>
  <c r="N14" i="1"/>
  <c r="K14" i="1"/>
  <c r="B19" i="1" s="1"/>
  <c r="M14" i="1"/>
  <c r="O14" i="1"/>
  <c r="B21" i="1" l="1"/>
  <c r="B22" i="1" l="1"/>
  <c r="B31" i="1" s="1"/>
  <c r="B34" i="1" s="1"/>
  <c r="B32" i="1" l="1"/>
  <c r="B23" i="1"/>
  <c r="B24" i="1" s="1"/>
</calcChain>
</file>

<file path=xl/sharedStrings.xml><?xml version="1.0" encoding="utf-8"?>
<sst xmlns="http://schemas.openxmlformats.org/spreadsheetml/2006/main" count="85" uniqueCount="47">
  <si>
    <t>Stoff</t>
  </si>
  <si>
    <t>Akut wassergefährdend Kategorie</t>
  </si>
  <si>
    <t>Langfristig wassergefährdend Kategorie</t>
  </si>
  <si>
    <t>Massenanteil in wässriger Lösung [kg/kg]</t>
  </si>
  <si>
    <t>Keine</t>
  </si>
  <si>
    <t>Akut Kat. 1</t>
  </si>
  <si>
    <t>Langfristig Kat. 1</t>
  </si>
  <si>
    <t>Langfristig Kat. 2</t>
  </si>
  <si>
    <t>Langfristig Kat. 3</t>
  </si>
  <si>
    <t>Langfristig Kat. 4</t>
  </si>
  <si>
    <t>Akut wassergefährdend Kategorie 1</t>
  </si>
  <si>
    <t>Langfristig wassergefährdend Kategorie 1</t>
  </si>
  <si>
    <t>Langfristig wassergefährdend Kategorie 2</t>
  </si>
  <si>
    <t>Langfristig wassergefährdend Kategorie 3</t>
  </si>
  <si>
    <t>Langfristig wassergefährdend Kategorie 4</t>
  </si>
  <si>
    <t>Beurteilung Gemisch gemäss CLP Verordnung</t>
  </si>
  <si>
    <t>Beurteilung Gemisch gemäss "Klassierung wassergefährdender Flüssigkeiten"</t>
  </si>
  <si>
    <t>Klasse A</t>
  </si>
  <si>
    <t>Klasse B</t>
  </si>
  <si>
    <t>Mutagen / Karzinogen / reproduktionstoxisch Kategorie</t>
  </si>
  <si>
    <t>Zielorgan Toxizität Kategorie</t>
  </si>
  <si>
    <t>1. Klassierung wassergefährdender Flüssigkeiten, Stand: 1. Januar 2019, [CH]</t>
  </si>
  <si>
    <t>2.  VERORDNUNG (EG) Nr. 1272/2008 DES EUROPÄISCHEN PARLAMENTS UND DES RATES vom 16. Dezember 2008 über die Einstufung, Kennzeichnung und Verpackung von Stoffen und Gemischen (CLP Verordnung) [DE]</t>
  </si>
  <si>
    <t>https://eur-lex.europa.eu/LexUriServ/LexUriServ.do?uri=OJ:L:2008:353:0001:1355:de:PDF</t>
  </si>
  <si>
    <t>https://unece.org/fileadmin/DAM/trans/danger/publi/ghs/ghs_rev04/English/ST-SG-AC10-30-Rev4e.pdf</t>
  </si>
  <si>
    <t>WGK suche</t>
  </si>
  <si>
    <t>https://vsashop.ch/img/~490/13/04.pdf?xet=1459350993000</t>
  </si>
  <si>
    <t>https://webrigoletto.uba.de/Rigoletto/Home/Search</t>
  </si>
  <si>
    <t>M-Faktor</t>
  </si>
  <si>
    <t>Mutagen / Zielorgantoxizität</t>
  </si>
  <si>
    <t>Toxizität oral</t>
  </si>
  <si>
    <t>Toxizität dermal</t>
  </si>
  <si>
    <t>https://echa.europa.eu/information-on-chemicals/cl-inventory-database/-/discli/details/35836</t>
  </si>
  <si>
    <t>https://www.kvu.ch/files/nxt_projects/18_11_2019_03_46_55-20190101_Klassierung_wassergefaehrdender_Fluessigkeiten_DE.pdf</t>
  </si>
  <si>
    <t>Toxizität oral [mg/kg]</t>
  </si>
  <si>
    <t>Toxizität dermal [mg/kg]</t>
  </si>
  <si>
    <t>Massenanteile [kg/kg] Wassergefährdung der jeweiligen Kategorie</t>
  </si>
  <si>
    <t>Beispielstoff</t>
  </si>
  <si>
    <t>Diese Berechnungstabelle basiert auf 1.; verweist auf 2.; verweist auf 3.</t>
  </si>
  <si>
    <t>3. GLOBALLY HARMONIZED SYSTEM OF CLASSIFICATION AND LABELLING OF CHEMICALS (GHS) [EU]</t>
  </si>
  <si>
    <t>European Chemical Agency (ECHA)</t>
  </si>
  <si>
    <t>Umwelt Bundesamt Deutschland (Rigoletto)</t>
  </si>
  <si>
    <t>Parameter für Gemisch</t>
  </si>
  <si>
    <t>Gemisch klassifiziert als flüssiger Abfall gemäss VSA?</t>
  </si>
  <si>
    <t>Fazit</t>
  </si>
  <si>
    <t>Nein</t>
  </si>
  <si>
    <t>Zulässigkeitsprüfung Stoffeinträge - Einleitung Schmutzabwasserkanalisation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</si>
</sst>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1"/>
        <bgColor indexed="64"/>
      </patternFill>
    </fill>
    <fill>
      <patternFill patternType="solid">
        <fgColor theme="9" tint="-0.249977111117893"/>
        <bgColor indexed="64"/>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51">
    <xf numFmtId="0" fontId="0" fillId="0" borderId="0" xfId="0"/>
    <xf numFmtId="0" fontId="1" fillId="0" borderId="0" xfId="0" applyFont="1"/>
    <xf numFmtId="0" fontId="0" fillId="3" borderId="0" xfId="0" applyFill="1"/>
    <xf numFmtId="0" fontId="1" fillId="3" borderId="0" xfId="0" applyFont="1" applyFill="1"/>
    <xf numFmtId="0" fontId="0" fillId="3" borderId="1" xfId="0" applyFill="1" applyBorder="1"/>
    <xf numFmtId="0" fontId="0" fillId="0" borderId="0" xfId="0" applyFill="1"/>
    <xf numFmtId="0" fontId="0" fillId="0" borderId="3" xfId="0" applyBorder="1"/>
    <xf numFmtId="0" fontId="0" fillId="0" borderId="4" xfId="0" applyBorder="1"/>
    <xf numFmtId="0" fontId="0" fillId="0" borderId="5" xfId="0" applyBorder="1"/>
    <xf numFmtId="0" fontId="1" fillId="0" borderId="2" xfId="0" applyFont="1" applyBorder="1"/>
    <xf numFmtId="0" fontId="0" fillId="0" borderId="6" xfId="0" applyBorder="1"/>
    <xf numFmtId="0" fontId="0" fillId="0" borderId="7" xfId="0" applyBorder="1"/>
    <xf numFmtId="0" fontId="1" fillId="0" borderId="0" xfId="0" applyFont="1" applyAlignment="1">
      <alignment horizontal="right"/>
    </xf>
    <xf numFmtId="0" fontId="2" fillId="0" borderId="0" xfId="1"/>
    <xf numFmtId="0" fontId="4" fillId="0" borderId="0" xfId="0" applyFont="1"/>
    <xf numFmtId="0" fontId="1" fillId="0" borderId="0" xfId="0" applyFont="1" applyBorder="1"/>
    <xf numFmtId="0" fontId="1" fillId="2" borderId="15" xfId="0" applyFont="1" applyFill="1" applyBorder="1"/>
    <xf numFmtId="0" fontId="0" fillId="2" borderId="15" xfId="0" applyFill="1" applyBorder="1"/>
    <xf numFmtId="0" fontId="0" fillId="2" borderId="16" xfId="0" applyFill="1" applyBorder="1"/>
    <xf numFmtId="0" fontId="0" fillId="0" borderId="0" xfId="0" applyFont="1"/>
    <xf numFmtId="0" fontId="0" fillId="2" borderId="6" xfId="0" applyFont="1" applyFill="1" applyBorder="1"/>
    <xf numFmtId="0" fontId="0" fillId="0" borderId="6" xfId="0" applyFont="1" applyFill="1" applyBorder="1"/>
    <xf numFmtId="0" fontId="0" fillId="0" borderId="7" xfId="0" applyFill="1" applyBorder="1"/>
    <xf numFmtId="0" fontId="0" fillId="3" borderId="6" xfId="0" applyFill="1" applyBorder="1"/>
    <xf numFmtId="0" fontId="1" fillId="2" borderId="0" xfId="0" applyFont="1" applyFill="1" applyBorder="1"/>
    <xf numFmtId="0" fontId="1" fillId="3" borderId="0" xfId="0" applyFont="1" applyFill="1" applyBorder="1"/>
    <xf numFmtId="0" fontId="0" fillId="5" borderId="6" xfId="0" applyFill="1" applyBorder="1"/>
    <xf numFmtId="0" fontId="1" fillId="5" borderId="0" xfId="0" applyFont="1" applyFill="1" applyBorder="1"/>
    <xf numFmtId="0" fontId="0" fillId="5" borderId="4" xfId="0" applyFill="1" applyBorder="1"/>
    <xf numFmtId="0" fontId="0" fillId="0" borderId="0" xfId="0" applyBorder="1"/>
    <xf numFmtId="0" fontId="0" fillId="0" borderId="0" xfId="0" quotePrefix="1"/>
    <xf numFmtId="0" fontId="0" fillId="0" borderId="0" xfId="0" quotePrefix="1" applyAlignment="1">
      <alignment horizontal="right"/>
    </xf>
    <xf numFmtId="0" fontId="3" fillId="6" borderId="20" xfId="0" applyFont="1" applyFill="1" applyBorder="1"/>
    <xf numFmtId="0" fontId="3" fillId="0" borderId="0" xfId="0" applyFont="1" applyFill="1" applyBorder="1" applyAlignment="1">
      <alignment horizontal="left"/>
    </xf>
    <xf numFmtId="0" fontId="3" fillId="4" borderId="9" xfId="0" applyFont="1" applyFill="1" applyBorder="1" applyAlignment="1" applyProtection="1">
      <alignment horizontal="left"/>
      <protection locked="0"/>
    </xf>
    <xf numFmtId="0" fontId="3" fillId="4" borderId="10" xfId="0" applyFont="1" applyFill="1" applyBorder="1" applyAlignment="1" applyProtection="1">
      <alignment horizontal="left"/>
      <protection locked="0"/>
    </xf>
    <xf numFmtId="0" fontId="3" fillId="4" borderId="17" xfId="0" applyFont="1" applyFill="1" applyBorder="1" applyAlignment="1" applyProtection="1">
      <alignment horizontal="left"/>
      <protection locked="0"/>
    </xf>
    <xf numFmtId="0" fontId="3" fillId="4" borderId="12" xfId="0" applyFont="1" applyFill="1" applyBorder="1" applyAlignment="1" applyProtection="1">
      <alignment horizontal="left"/>
      <protection locked="0"/>
    </xf>
    <xf numFmtId="0" fontId="3" fillId="4" borderId="8" xfId="0" applyFont="1" applyFill="1" applyBorder="1" applyAlignment="1" applyProtection="1">
      <alignment horizontal="left"/>
      <protection locked="0"/>
    </xf>
    <xf numFmtId="0" fontId="3" fillId="4" borderId="18" xfId="0" applyFont="1" applyFill="1" applyBorder="1" applyAlignment="1" applyProtection="1">
      <alignment horizontal="left"/>
      <protection locked="0"/>
    </xf>
    <xf numFmtId="0" fontId="3" fillId="4" borderId="13" xfId="0"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19" xfId="0" applyFont="1" applyFill="1" applyBorder="1" applyAlignment="1" applyProtection="1">
      <alignment horizontal="left"/>
      <protection locked="0"/>
    </xf>
    <xf numFmtId="0" fontId="3" fillId="4" borderId="11" xfId="0" applyFont="1" applyFill="1" applyBorder="1" applyAlignment="1" applyProtection="1">
      <alignment horizontal="left"/>
      <protection locked="0"/>
    </xf>
    <xf numFmtId="0" fontId="2" fillId="0" borderId="4" xfId="1" applyBorder="1" applyProtection="1">
      <protection locked="0"/>
    </xf>
    <xf numFmtId="0" fontId="2" fillId="0" borderId="0" xfId="1" applyProtection="1">
      <protection locked="0"/>
    </xf>
    <xf numFmtId="0" fontId="5" fillId="0" borderId="0" xfId="0" applyFont="1"/>
    <xf numFmtId="0" fontId="3" fillId="7" borderId="20" xfId="0" applyFont="1" applyFill="1" applyBorder="1" applyAlignment="1">
      <alignment horizontal="center"/>
    </xf>
    <xf numFmtId="0" fontId="3" fillId="7" borderId="21" xfId="0" applyFont="1" applyFill="1" applyBorder="1" applyAlignment="1">
      <alignment horizontal="center"/>
    </xf>
    <xf numFmtId="0" fontId="0" fillId="0" borderId="21" xfId="0" applyBorder="1" applyAlignment="1"/>
    <xf numFmtId="0" fontId="0" fillId="0" borderId="22" xfId="0" applyBorder="1" applyAlignment="1"/>
  </cellXfs>
  <cellStyles count="2">
    <cellStyle name="Link" xfId="1" builtinId="8"/>
    <cellStyle name="Standard" xfId="0" builtinId="0"/>
  </cellStyles>
  <dxfs count="7">
    <dxf>
      <font>
        <color theme="0"/>
      </font>
      <fill>
        <patternFill>
          <bgColor rgb="FFFF0000"/>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ont>
        <color auto="1"/>
      </font>
      <fill>
        <patternFill>
          <bgColor theme="9" tint="0.59996337778862885"/>
        </patternFill>
      </fill>
    </dxf>
    <dxf>
      <font>
        <color auto="1"/>
      </font>
      <fill>
        <patternFill>
          <bgColor rgb="FFFFC7CE"/>
        </patternFill>
      </fill>
    </dxf>
  </dxfs>
  <tableStyles count="0" defaultTableStyle="TableStyleMedium2" defaultPivotStyle="PivotStyleLight16"/>
  <colors>
    <mruColors>
      <color rgb="FFFFC7CE"/>
      <color rgb="FFFF9999"/>
      <color rgb="FFFFC7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ece.org/fileadmin/DAM/trans/danger/publi/ghs/ghs_rev04/English/ST-SG-AC10-30-Rev4e.pdf" TargetMode="External"/><Relationship Id="rId7" Type="http://schemas.openxmlformats.org/officeDocument/2006/relationships/printerSettings" Target="../printerSettings/printerSettings1.bin"/><Relationship Id="rId2" Type="http://schemas.openxmlformats.org/officeDocument/2006/relationships/hyperlink" Target="https://eur-lex.europa.eu/LexUriServ/LexUriServ.do?uri=OJ:L:2008:353:0001:1355:de:PDF" TargetMode="External"/><Relationship Id="rId1" Type="http://schemas.openxmlformats.org/officeDocument/2006/relationships/hyperlink" Target="https://www.kvu.ch/files/nxt_projects/18_11_2019_03_46_55-20190101_Klassierung_wassergefaehrdender_Fluessigkeiten_DE.pdf" TargetMode="External"/><Relationship Id="rId6" Type="http://schemas.openxmlformats.org/officeDocument/2006/relationships/hyperlink" Target="https://vsashop.ch/img/~490/13/04.pdf?xet=1459350993000" TargetMode="External"/><Relationship Id="rId5" Type="http://schemas.openxmlformats.org/officeDocument/2006/relationships/hyperlink" Target="https://echa.europa.eu/information-on-chemicals/cl-inventory-database/-/discli/details/35836" TargetMode="External"/><Relationship Id="rId4" Type="http://schemas.openxmlformats.org/officeDocument/2006/relationships/hyperlink" Target="https://webrigoletto.uba.de/Rigoletto/Hom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115" zoomScaleNormal="115" workbookViewId="0">
      <selection activeCell="B8" sqref="B8"/>
    </sheetView>
  </sheetViews>
  <sheetFormatPr baseColWidth="10" defaultRowHeight="15" x14ac:dyDescent="0.25"/>
  <cols>
    <col min="1" max="1" width="47" customWidth="1"/>
    <col min="2" max="2" width="38" bestFit="1" customWidth="1"/>
    <col min="3" max="3" width="31.5703125" bestFit="1" customWidth="1"/>
    <col min="4" max="4" width="9.140625" bestFit="1" customWidth="1"/>
    <col min="5" max="5" width="36.7109375" bestFit="1" customWidth="1"/>
    <col min="6" max="6" width="21.7109375" bestFit="1" customWidth="1"/>
    <col min="7" max="7" width="20.140625" bestFit="1" customWidth="1"/>
    <col min="8" max="8" width="23" bestFit="1" customWidth="1"/>
    <col min="9" max="9" width="51.140625" bestFit="1" customWidth="1"/>
    <col min="10" max="10" width="26.7109375" bestFit="1" customWidth="1"/>
    <col min="11" max="11" width="10.85546875" bestFit="1" customWidth="1"/>
    <col min="12" max="15" width="15.7109375" bestFit="1" customWidth="1"/>
  </cols>
  <sheetData>
    <row r="1" spans="1:16" ht="18.75" x14ac:dyDescent="0.3">
      <c r="A1" s="46" t="s">
        <v>46</v>
      </c>
    </row>
    <row r="3" spans="1:16" s="1" customFormat="1" ht="15.75" thickBot="1" x14ac:dyDescent="0.3">
      <c r="A3" s="15" t="s">
        <v>0</v>
      </c>
      <c r="B3" s="15" t="s">
        <v>3</v>
      </c>
      <c r="C3" s="24" t="s">
        <v>1</v>
      </c>
      <c r="D3" s="24" t="s">
        <v>28</v>
      </c>
      <c r="E3" s="25" t="s">
        <v>2</v>
      </c>
      <c r="F3" s="25" t="s">
        <v>28</v>
      </c>
      <c r="G3" s="27" t="s">
        <v>34</v>
      </c>
      <c r="H3" s="27" t="s">
        <v>35</v>
      </c>
      <c r="I3" s="27" t="s">
        <v>19</v>
      </c>
      <c r="J3" s="27" t="s">
        <v>20</v>
      </c>
      <c r="K3" s="16" t="s">
        <v>5</v>
      </c>
      <c r="L3" s="3" t="s">
        <v>6</v>
      </c>
      <c r="M3" s="3" t="s">
        <v>7</v>
      </c>
      <c r="N3" s="3" t="s">
        <v>8</v>
      </c>
      <c r="O3" s="3" t="s">
        <v>9</v>
      </c>
      <c r="P3" s="14" t="s">
        <v>36</v>
      </c>
    </row>
    <row r="4" spans="1:16" x14ac:dyDescent="0.25">
      <c r="A4" s="34" t="s">
        <v>37</v>
      </c>
      <c r="B4" s="35">
        <v>1E-3</v>
      </c>
      <c r="C4" s="35">
        <v>1</v>
      </c>
      <c r="D4" s="35">
        <v>150</v>
      </c>
      <c r="E4" s="35">
        <v>1</v>
      </c>
      <c r="F4" s="35">
        <v>5</v>
      </c>
      <c r="G4" s="35">
        <v>1000000</v>
      </c>
      <c r="H4" s="35">
        <v>1000000</v>
      </c>
      <c r="I4" s="35" t="s">
        <v>4</v>
      </c>
      <c r="J4" s="36" t="s">
        <v>4</v>
      </c>
      <c r="K4" s="17">
        <f>IF(C4=1,B4*D4,0)</f>
        <v>0.15</v>
      </c>
      <c r="L4" s="2">
        <f>IF(E4=1,B4*F4,0)</f>
        <v>5.0000000000000001E-3</v>
      </c>
      <c r="M4" s="2">
        <f>IF(E4=2,B4,0)</f>
        <v>0</v>
      </c>
      <c r="N4" s="2">
        <f>IF(E4=3,B4,0)</f>
        <v>0</v>
      </c>
      <c r="O4" s="2">
        <f>IF(E4=4,B4,0)</f>
        <v>0</v>
      </c>
    </row>
    <row r="5" spans="1:16" x14ac:dyDescent="0.25">
      <c r="A5" s="37"/>
      <c r="B5" s="38">
        <v>0</v>
      </c>
      <c r="C5" s="38" t="s">
        <v>4</v>
      </c>
      <c r="D5" s="38">
        <v>1</v>
      </c>
      <c r="E5" s="38" t="s">
        <v>4</v>
      </c>
      <c r="F5" s="38">
        <v>1</v>
      </c>
      <c r="G5" s="38">
        <v>1000000</v>
      </c>
      <c r="H5" s="38">
        <v>1000000</v>
      </c>
      <c r="I5" s="38" t="s">
        <v>4</v>
      </c>
      <c r="J5" s="39" t="s">
        <v>4</v>
      </c>
      <c r="K5" s="17">
        <f t="shared" ref="K5:K13" si="0">IF(C5=1,B5*D5,0)</f>
        <v>0</v>
      </c>
      <c r="L5" s="2">
        <f t="shared" ref="L5:L13" si="1">IF(E5=1,B5*F5,0)</f>
        <v>0</v>
      </c>
      <c r="M5" s="2">
        <f t="shared" ref="M5:M13" si="2">IF(E5=2,B5,0)</f>
        <v>0</v>
      </c>
      <c r="N5" s="2">
        <f t="shared" ref="N5:N13" si="3">IF(E5=3,B5,0)</f>
        <v>0</v>
      </c>
      <c r="O5" s="2">
        <f t="shared" ref="O5:O13" si="4">IF(E5=4,B5,0)</f>
        <v>0</v>
      </c>
    </row>
    <row r="6" spans="1:16" x14ac:dyDescent="0.25">
      <c r="A6" s="37"/>
      <c r="B6" s="38">
        <v>0</v>
      </c>
      <c r="C6" s="38" t="s">
        <v>4</v>
      </c>
      <c r="D6" s="38">
        <v>1</v>
      </c>
      <c r="E6" s="38" t="s">
        <v>4</v>
      </c>
      <c r="F6" s="38">
        <v>1</v>
      </c>
      <c r="G6" s="38">
        <v>1000000</v>
      </c>
      <c r="H6" s="38">
        <v>1000000</v>
      </c>
      <c r="I6" s="38" t="s">
        <v>4</v>
      </c>
      <c r="J6" s="39" t="s">
        <v>4</v>
      </c>
      <c r="K6" s="17">
        <f t="shared" si="0"/>
        <v>0</v>
      </c>
      <c r="L6" s="2">
        <f t="shared" si="1"/>
        <v>0</v>
      </c>
      <c r="M6" s="2">
        <f t="shared" si="2"/>
        <v>0</v>
      </c>
      <c r="N6" s="2">
        <f t="shared" si="3"/>
        <v>0</v>
      </c>
      <c r="O6" s="2">
        <f t="shared" si="4"/>
        <v>0</v>
      </c>
    </row>
    <row r="7" spans="1:16" x14ac:dyDescent="0.25">
      <c r="A7" s="37"/>
      <c r="B7" s="38">
        <v>0</v>
      </c>
      <c r="C7" s="38" t="s">
        <v>4</v>
      </c>
      <c r="D7" s="38">
        <v>1</v>
      </c>
      <c r="E7" s="38" t="s">
        <v>4</v>
      </c>
      <c r="F7" s="38">
        <v>1</v>
      </c>
      <c r="G7" s="38">
        <v>1000000</v>
      </c>
      <c r="H7" s="38">
        <v>1000000</v>
      </c>
      <c r="I7" s="38" t="s">
        <v>4</v>
      </c>
      <c r="J7" s="39" t="s">
        <v>4</v>
      </c>
      <c r="K7" s="17">
        <f t="shared" si="0"/>
        <v>0</v>
      </c>
      <c r="L7" s="2">
        <f t="shared" si="1"/>
        <v>0</v>
      </c>
      <c r="M7" s="2">
        <f t="shared" si="2"/>
        <v>0</v>
      </c>
      <c r="N7" s="2">
        <f t="shared" si="3"/>
        <v>0</v>
      </c>
      <c r="O7" s="2">
        <f t="shared" si="4"/>
        <v>0</v>
      </c>
    </row>
    <row r="8" spans="1:16" x14ac:dyDescent="0.25">
      <c r="A8" s="37"/>
      <c r="B8" s="38">
        <v>0</v>
      </c>
      <c r="C8" s="38" t="s">
        <v>4</v>
      </c>
      <c r="D8" s="38">
        <v>1</v>
      </c>
      <c r="E8" s="38" t="s">
        <v>4</v>
      </c>
      <c r="F8" s="38">
        <v>1</v>
      </c>
      <c r="G8" s="38">
        <v>1000000</v>
      </c>
      <c r="H8" s="38">
        <v>1000000</v>
      </c>
      <c r="I8" s="38" t="s">
        <v>4</v>
      </c>
      <c r="J8" s="39" t="s">
        <v>4</v>
      </c>
      <c r="K8" s="17">
        <f t="shared" si="0"/>
        <v>0</v>
      </c>
      <c r="L8" s="2">
        <f t="shared" si="1"/>
        <v>0</v>
      </c>
      <c r="M8" s="2">
        <f t="shared" si="2"/>
        <v>0</v>
      </c>
      <c r="N8" s="2">
        <f t="shared" si="3"/>
        <v>0</v>
      </c>
      <c r="O8" s="2">
        <f t="shared" si="4"/>
        <v>0</v>
      </c>
    </row>
    <row r="9" spans="1:16" x14ac:dyDescent="0.25">
      <c r="A9" s="37"/>
      <c r="B9" s="38">
        <v>0</v>
      </c>
      <c r="C9" s="38" t="s">
        <v>4</v>
      </c>
      <c r="D9" s="38">
        <v>1</v>
      </c>
      <c r="E9" s="38" t="s">
        <v>4</v>
      </c>
      <c r="F9" s="38">
        <v>1</v>
      </c>
      <c r="G9" s="38">
        <v>1000000</v>
      </c>
      <c r="H9" s="38">
        <v>1000000</v>
      </c>
      <c r="I9" s="38" t="s">
        <v>4</v>
      </c>
      <c r="J9" s="39" t="s">
        <v>4</v>
      </c>
      <c r="K9" s="17">
        <f t="shared" si="0"/>
        <v>0</v>
      </c>
      <c r="L9" s="2">
        <f t="shared" si="1"/>
        <v>0</v>
      </c>
      <c r="M9" s="2">
        <f t="shared" si="2"/>
        <v>0</v>
      </c>
      <c r="N9" s="2">
        <f t="shared" si="3"/>
        <v>0</v>
      </c>
      <c r="O9" s="2">
        <f t="shared" si="4"/>
        <v>0</v>
      </c>
    </row>
    <row r="10" spans="1:16" x14ac:dyDescent="0.25">
      <c r="A10" s="37"/>
      <c r="B10" s="38">
        <v>0</v>
      </c>
      <c r="C10" s="38" t="s">
        <v>4</v>
      </c>
      <c r="D10" s="38">
        <v>1</v>
      </c>
      <c r="E10" s="38" t="s">
        <v>4</v>
      </c>
      <c r="F10" s="38">
        <v>1</v>
      </c>
      <c r="G10" s="38">
        <v>1000000</v>
      </c>
      <c r="H10" s="38">
        <v>1000000</v>
      </c>
      <c r="I10" s="38" t="s">
        <v>4</v>
      </c>
      <c r="J10" s="39" t="s">
        <v>4</v>
      </c>
      <c r="K10" s="17">
        <f t="shared" si="0"/>
        <v>0</v>
      </c>
      <c r="L10" s="2">
        <f t="shared" si="1"/>
        <v>0</v>
      </c>
      <c r="M10" s="2">
        <f t="shared" si="2"/>
        <v>0</v>
      </c>
      <c r="N10" s="2">
        <f t="shared" si="3"/>
        <v>0</v>
      </c>
      <c r="O10" s="2">
        <f t="shared" si="4"/>
        <v>0</v>
      </c>
    </row>
    <row r="11" spans="1:16" x14ac:dyDescent="0.25">
      <c r="A11" s="37"/>
      <c r="B11" s="38">
        <v>0</v>
      </c>
      <c r="C11" s="38" t="s">
        <v>4</v>
      </c>
      <c r="D11" s="38">
        <v>1</v>
      </c>
      <c r="E11" s="38" t="s">
        <v>4</v>
      </c>
      <c r="F11" s="38">
        <v>1</v>
      </c>
      <c r="G11" s="38">
        <v>1000000</v>
      </c>
      <c r="H11" s="38">
        <v>1000000</v>
      </c>
      <c r="I11" s="38" t="s">
        <v>4</v>
      </c>
      <c r="J11" s="39" t="s">
        <v>4</v>
      </c>
      <c r="K11" s="17">
        <f t="shared" si="0"/>
        <v>0</v>
      </c>
      <c r="L11" s="2">
        <f t="shared" si="1"/>
        <v>0</v>
      </c>
      <c r="M11" s="2">
        <f t="shared" si="2"/>
        <v>0</v>
      </c>
      <c r="N11" s="2">
        <f t="shared" si="3"/>
        <v>0</v>
      </c>
      <c r="O11" s="2">
        <f t="shared" si="4"/>
        <v>0</v>
      </c>
    </row>
    <row r="12" spans="1:16" x14ac:dyDescent="0.25">
      <c r="A12" s="37"/>
      <c r="B12" s="38">
        <v>0</v>
      </c>
      <c r="C12" s="38" t="s">
        <v>4</v>
      </c>
      <c r="D12" s="38">
        <v>1</v>
      </c>
      <c r="E12" s="38" t="s">
        <v>4</v>
      </c>
      <c r="F12" s="38">
        <v>1</v>
      </c>
      <c r="G12" s="38">
        <v>1000000</v>
      </c>
      <c r="H12" s="38">
        <v>1000000</v>
      </c>
      <c r="I12" s="38" t="s">
        <v>4</v>
      </c>
      <c r="J12" s="39" t="s">
        <v>4</v>
      </c>
      <c r="K12" s="17">
        <f t="shared" si="0"/>
        <v>0</v>
      </c>
      <c r="L12" s="2">
        <f t="shared" si="1"/>
        <v>0</v>
      </c>
      <c r="M12" s="2">
        <f t="shared" si="2"/>
        <v>0</v>
      </c>
      <c r="N12" s="2">
        <f t="shared" si="3"/>
        <v>0</v>
      </c>
      <c r="O12" s="2">
        <f t="shared" si="4"/>
        <v>0</v>
      </c>
    </row>
    <row r="13" spans="1:16" ht="15.75" thickBot="1" x14ac:dyDescent="0.3">
      <c r="A13" s="40"/>
      <c r="B13" s="41">
        <v>0</v>
      </c>
      <c r="C13" s="41" t="s">
        <v>4</v>
      </c>
      <c r="D13" s="41">
        <v>1</v>
      </c>
      <c r="E13" s="41" t="s">
        <v>4</v>
      </c>
      <c r="F13" s="41">
        <v>1</v>
      </c>
      <c r="G13" s="41">
        <v>1000000</v>
      </c>
      <c r="H13" s="41">
        <v>1000000</v>
      </c>
      <c r="I13" s="41" t="s">
        <v>4</v>
      </c>
      <c r="J13" s="42" t="s">
        <v>4</v>
      </c>
      <c r="K13" s="18">
        <f t="shared" si="0"/>
        <v>0</v>
      </c>
      <c r="L13" s="4">
        <f t="shared" si="1"/>
        <v>0</v>
      </c>
      <c r="M13" s="4">
        <f t="shared" si="2"/>
        <v>0</v>
      </c>
      <c r="N13" s="4">
        <f t="shared" si="3"/>
        <v>0</v>
      </c>
      <c r="O13" s="4">
        <f t="shared" si="4"/>
        <v>0</v>
      </c>
    </row>
    <row r="14" spans="1:16" ht="15.75" thickBot="1" x14ac:dyDescent="0.3">
      <c r="F14" s="12" t="s">
        <v>42</v>
      </c>
      <c r="G14" s="12">
        <f>1/($B4/G4+$B5/G5+$B6/G6+$B7/G7+$B8/G8+$B9/G9+$B10/G10+$B11/G11+$B12/G12+$B13/G13)</f>
        <v>999999999.99999988</v>
      </c>
      <c r="H14" s="12">
        <f>1/($B4/H4+$B5/H5+$B6/H6+$B7/H7+$B8/H8+$B9/H9+$B10/H10+$B11/H11+$B12/H12+$B13/H13)</f>
        <v>999999999.99999988</v>
      </c>
      <c r="I14" s="12" t="str">
        <f>IF(OR(I4="1A",I5="1A",I6="1A",I7="1A",I8="1A",I9="1A",I10="1A",I11="1A",I12="1A",I13="1A",I4="1B",I5="1B",I6="1B",I7="1B",I8="1B",I9="1B",I10="1B",I11="1B",I12="1B",I13="1B"),"Gefahr","Keine")</f>
        <v>Keine</v>
      </c>
      <c r="J14" s="12" t="str">
        <f>IF(OR(J4=1,J5=1,J6=1,J7=1,J8=1,J9=1,J10=1,J11=1,J12=1,J13=1),"Gefahr","Keine")</f>
        <v>Keine</v>
      </c>
      <c r="K14" s="1">
        <f>SUM(K4:K13)</f>
        <v>0.15</v>
      </c>
      <c r="L14" s="1">
        <f>SUM(L4:L13)</f>
        <v>5.0000000000000001E-3</v>
      </c>
      <c r="M14" s="1">
        <f>SUM(M4:M13)</f>
        <v>0</v>
      </c>
      <c r="N14" s="1">
        <f>SUM(N4:N13)</f>
        <v>0</v>
      </c>
      <c r="O14" s="1">
        <f>SUM(O4:O13)</f>
        <v>0</v>
      </c>
    </row>
    <row r="15" spans="1:16" x14ac:dyDescent="0.25">
      <c r="A15" s="9" t="s">
        <v>43</v>
      </c>
      <c r="B15" s="43" t="s">
        <v>45</v>
      </c>
      <c r="F15" s="12"/>
      <c r="G15" s="12"/>
      <c r="H15" s="12"/>
      <c r="I15" s="12"/>
      <c r="J15" s="12"/>
      <c r="K15" s="1"/>
      <c r="L15" s="1"/>
      <c r="M15" s="1"/>
      <c r="N15" s="1"/>
      <c r="O15" s="1"/>
    </row>
    <row r="16" spans="1:16" ht="15.75" thickBot="1" x14ac:dyDescent="0.3">
      <c r="A16" s="44" t="s">
        <v>26</v>
      </c>
      <c r="B16" s="8"/>
      <c r="F16" s="12"/>
      <c r="G16" s="12"/>
      <c r="H16" s="12"/>
      <c r="I16" s="12"/>
      <c r="J16" s="12"/>
      <c r="K16" s="1"/>
      <c r="L16" s="1"/>
      <c r="M16" s="1"/>
      <c r="N16" s="1"/>
      <c r="O16" s="1"/>
    </row>
    <row r="17" spans="1:6" ht="15.75" thickBot="1" x14ac:dyDescent="0.3"/>
    <row r="18" spans="1:6" x14ac:dyDescent="0.25">
      <c r="A18" s="9" t="s">
        <v>15</v>
      </c>
      <c r="B18" s="6"/>
    </row>
    <row r="19" spans="1:6" x14ac:dyDescent="0.25">
      <c r="A19" s="20" t="s">
        <v>10</v>
      </c>
      <c r="B19" s="11" t="str">
        <f>IF(K14&gt;=0.25,"Ja","Nein")</f>
        <v>Nein</v>
      </c>
      <c r="D19" s="31"/>
      <c r="E19" s="33"/>
      <c r="F19" s="30"/>
    </row>
    <row r="20" spans="1:6" s="5" customFormat="1" x14ac:dyDescent="0.25">
      <c r="A20" s="21"/>
      <c r="B20" s="22"/>
    </row>
    <row r="21" spans="1:6" x14ac:dyDescent="0.25">
      <c r="A21" s="23" t="s">
        <v>11</v>
      </c>
      <c r="B21" s="11" t="str">
        <f>IF(L14&gt;=0.25,"Ja","Nein")</f>
        <v>Nein</v>
      </c>
    </row>
    <row r="22" spans="1:6" x14ac:dyDescent="0.25">
      <c r="A22" s="23" t="s">
        <v>12</v>
      </c>
      <c r="B22" s="11" t="str">
        <f>IF(B21="Ja","Nein da höhere Kategorie",IF(L14*10+M14&gt;=0.25,"Ja","Nein"))</f>
        <v>Nein</v>
      </c>
    </row>
    <row r="23" spans="1:6" x14ac:dyDescent="0.25">
      <c r="A23" s="23" t="s">
        <v>13</v>
      </c>
      <c r="B23" s="11" t="str">
        <f>IF(OR(B21="Ja",B22="Ja"),"Nein da höhere Kategorie",IF(L14*100+M14*10+N14&gt;=0.25,"Ja","Nein"))</f>
        <v>Ja</v>
      </c>
    </row>
    <row r="24" spans="1:6" x14ac:dyDescent="0.25">
      <c r="A24" s="23" t="s">
        <v>14</v>
      </c>
      <c r="B24" s="11" t="str">
        <f>IF(OR(B21="Ja",B22="Ja",B23="Ja"),"Nein da höhere Kategorie",IF(L14+M14+N14+O14&gt;=0.25,"Ja","Nein"))</f>
        <v>Nein da höhere Kategorie</v>
      </c>
    </row>
    <row r="25" spans="1:6" x14ac:dyDescent="0.25">
      <c r="A25" s="10"/>
      <c r="B25" s="11"/>
    </row>
    <row r="26" spans="1:6" x14ac:dyDescent="0.25">
      <c r="A26" s="26" t="s">
        <v>30</v>
      </c>
      <c r="B26" s="11" t="str">
        <f>IF(G14&lt;=5,"Kategorie 1",IF(G14&lt;=50,"Kategorie 2",IF(G14&lt;=300,"Kategorie 3",IF(G14&lt;=2000,"Kategorie 4","Nein"))))</f>
        <v>Nein</v>
      </c>
    </row>
    <row r="27" spans="1:6" x14ac:dyDescent="0.25">
      <c r="A27" s="26" t="s">
        <v>31</v>
      </c>
      <c r="B27" s="11" t="str">
        <f>IF(H14&lt;=50,"Kategorie 1",IF(H14&lt;=200,"Kategorie 2",IF(H14&lt;=1000,"Kategorie 3",IF(H14&lt;=2000,"Kategorie 4","Nein"))))</f>
        <v>Nein</v>
      </c>
    </row>
    <row r="28" spans="1:6" ht="15.75" thickBot="1" x14ac:dyDescent="0.3">
      <c r="A28" s="28" t="s">
        <v>29</v>
      </c>
      <c r="B28" s="8" t="str">
        <f>IF(OR(I14="Gefahr",J14="Gefahr"),"Gefahr","Nein")</f>
        <v>Nein</v>
      </c>
    </row>
    <row r="29" spans="1:6" ht="15.75" thickBot="1" x14ac:dyDescent="0.3"/>
    <row r="30" spans="1:6" x14ac:dyDescent="0.25">
      <c r="A30" s="9" t="s">
        <v>16</v>
      </c>
      <c r="B30" s="6"/>
    </row>
    <row r="31" spans="1:6" x14ac:dyDescent="0.25">
      <c r="A31" s="10" t="s">
        <v>17</v>
      </c>
      <c r="B31" s="11" t="str">
        <f>IF(OR(B19="Ja",B21="Ja",B22="Ja",B26&lt;&gt;"Nein",B27&lt;&gt;"Nein",B28="Gefahr"),"Ja","Nein")</f>
        <v>Nein</v>
      </c>
    </row>
    <row r="32" spans="1:6" ht="15.75" thickBot="1" x14ac:dyDescent="0.3">
      <c r="A32" s="7" t="s">
        <v>18</v>
      </c>
      <c r="B32" s="8" t="str">
        <f>IF(B31="Nein","Ja","Nein")</f>
        <v>Ja</v>
      </c>
    </row>
    <row r="33" spans="1:7" ht="15.75" thickBot="1" x14ac:dyDescent="0.3">
      <c r="A33" s="29"/>
      <c r="B33" s="29"/>
    </row>
    <row r="34" spans="1:7" ht="15.75" thickBot="1" x14ac:dyDescent="0.3">
      <c r="A34" s="32" t="s">
        <v>44</v>
      </c>
      <c r="B34" s="47" t="str">
        <f>IF(OR(B15="Ja",B31="Ja"),"Einleitung in Schmutzabwassekanalisation nicht zulässig. Gemisch muss separat entsorgt werden.","Für die Einleitung in die Schmutzabwasserkanalisation kann eine Bewilligung in Aussicht gestellt werden. Bitte eine Einleitbewilligung beim Amt für Gewässer (AfG) einholen.")</f>
        <v>Für die Einleitung in die Schmutzabwasserkanalisation kann eine Bewilligung in Aussicht gestellt werden. Bitte eine Einleitbewilligung beim Amt für Gewässer (AfG) einholen.</v>
      </c>
      <c r="C34" s="48"/>
      <c r="D34" s="48"/>
      <c r="E34" s="48"/>
      <c r="F34" s="49"/>
      <c r="G34" s="50"/>
    </row>
    <row r="35" spans="1:7" x14ac:dyDescent="0.25">
      <c r="A35" s="29"/>
      <c r="B35" s="29"/>
    </row>
    <row r="36" spans="1:7" ht="7.5" customHeight="1" x14ac:dyDescent="0.25"/>
    <row r="37" spans="1:7" x14ac:dyDescent="0.25">
      <c r="A37" s="1" t="s">
        <v>38</v>
      </c>
    </row>
    <row r="38" spans="1:7" x14ac:dyDescent="0.25">
      <c r="A38" t="s">
        <v>21</v>
      </c>
    </row>
    <row r="39" spans="1:7" x14ac:dyDescent="0.25">
      <c r="A39" s="45" t="s">
        <v>33</v>
      </c>
    </row>
    <row r="40" spans="1:7" ht="7.5" customHeight="1" x14ac:dyDescent="0.25"/>
    <row r="41" spans="1:7" x14ac:dyDescent="0.25">
      <c r="A41" t="s">
        <v>22</v>
      </c>
    </row>
    <row r="42" spans="1:7" x14ac:dyDescent="0.25">
      <c r="A42" s="45" t="s">
        <v>23</v>
      </c>
    </row>
    <row r="43" spans="1:7" ht="7.5" customHeight="1" x14ac:dyDescent="0.25"/>
    <row r="44" spans="1:7" x14ac:dyDescent="0.25">
      <c r="A44" t="s">
        <v>39</v>
      </c>
    </row>
    <row r="45" spans="1:7" x14ac:dyDescent="0.25">
      <c r="A45" s="45" t="s">
        <v>24</v>
      </c>
    </row>
    <row r="47" spans="1:7" ht="7.5" customHeight="1" x14ac:dyDescent="0.25"/>
    <row r="48" spans="1:7" x14ac:dyDescent="0.25">
      <c r="A48" s="1" t="s">
        <v>25</v>
      </c>
    </row>
    <row r="49" spans="1:3" x14ac:dyDescent="0.25">
      <c r="A49" s="19" t="s">
        <v>40</v>
      </c>
      <c r="C49" s="13"/>
    </row>
    <row r="50" spans="1:3" x14ac:dyDescent="0.25">
      <c r="A50" s="45" t="s">
        <v>32</v>
      </c>
      <c r="C50" s="13"/>
    </row>
    <row r="51" spans="1:3" x14ac:dyDescent="0.25">
      <c r="A51" s="19" t="s">
        <v>41</v>
      </c>
      <c r="C51" s="13"/>
    </row>
    <row r="52" spans="1:3" x14ac:dyDescent="0.25">
      <c r="A52" s="45" t="s">
        <v>27</v>
      </c>
    </row>
  </sheetData>
  <sheetProtection algorithmName="SHA-512" hashValue="45LJOLuQCWP1+jMLXaFBlT6L+ggwG2JhtBLiYekEzssUDVNVpzZPCu3LpclbfLaJTBrPhvqYkdwN1N5mN9aVEg==" saltValue="8Tj5PWjUCzN4RhfB2yoGNQ==" spinCount="100000" sheet="1" selectLockedCells="1"/>
  <mergeCells count="1">
    <mergeCell ref="B34:G34"/>
  </mergeCells>
  <conditionalFormatting sqref="B19:B24">
    <cfRule type="cellIs" dxfId="6" priority="8" operator="equal">
      <formula>"Ja"</formula>
    </cfRule>
  </conditionalFormatting>
  <conditionalFormatting sqref="B32">
    <cfRule type="cellIs" dxfId="5" priority="7" operator="equal">
      <formula>"Ja"</formula>
    </cfRule>
  </conditionalFormatting>
  <conditionalFormatting sqref="B28">
    <cfRule type="cellIs" dxfId="4" priority="6" operator="equal">
      <formula>"Gefahr"</formula>
    </cfRule>
  </conditionalFormatting>
  <conditionalFormatting sqref="B26">
    <cfRule type="expression" dxfId="3" priority="4">
      <formula>IF($B$26&lt;&gt;"Nein",TRUE,FALSE)</formula>
    </cfRule>
  </conditionalFormatting>
  <conditionalFormatting sqref="B27">
    <cfRule type="expression" dxfId="2" priority="3">
      <formula>IF($B$27&lt;&gt;"Nein",TRUE,FALSE)</formula>
    </cfRule>
  </conditionalFormatting>
  <conditionalFormatting sqref="B31">
    <cfRule type="expression" dxfId="1" priority="2">
      <formula>IF($B$31="Ja",TRUE,FALSE)</formula>
    </cfRule>
  </conditionalFormatting>
  <conditionalFormatting sqref="B34:E34">
    <cfRule type="expression" dxfId="0" priority="1">
      <formula>IF($B$34="Einleitung in Schmutzabwassekanalisation nicht zulässig. Gemisch muss separat entsorgt werden.",TRUE,FALSE)</formula>
    </cfRule>
  </conditionalFormatting>
  <dataValidations disablePrompts="1" count="6">
    <dataValidation type="list" showInputMessage="1" showErrorMessage="1" sqref="E4:E13">
      <formula1>"Keine,1,2,3,4"</formula1>
    </dataValidation>
    <dataValidation type="list" showInputMessage="1" showErrorMessage="1" sqref="C4:C13">
      <formula1>"Keine,1"</formula1>
    </dataValidation>
    <dataValidation type="list" allowBlank="1" showInputMessage="1" showErrorMessage="1" sqref="I4:I13">
      <formula1>"Keine,1A,1B"</formula1>
    </dataValidation>
    <dataValidation type="list" allowBlank="1" showInputMessage="1" showErrorMessage="1" sqref="J4:J13">
      <formula1>"Keine,1"</formula1>
    </dataValidation>
    <dataValidation showInputMessage="1" showErrorMessage="1" sqref="D4:D13"/>
    <dataValidation type="list" allowBlank="1" showInputMessage="1" showErrorMessage="1" sqref="B15">
      <formula1>"Ja,Nein"</formula1>
    </dataValidation>
  </dataValidations>
  <hyperlinks>
    <hyperlink ref="A39" r:id="rId1"/>
    <hyperlink ref="A42" r:id="rId2"/>
    <hyperlink ref="A45" r:id="rId3"/>
    <hyperlink ref="A52" r:id="rId4"/>
    <hyperlink ref="A50" r:id="rId5"/>
    <hyperlink ref="A16" r:id="rId6"/>
  </hyperlinks>
  <pageMargins left="0.7" right="0.7" top="0.78740157499999996" bottom="0.78740157499999996"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 Küng</dc:creator>
  <cp:lastModifiedBy>Miriam Ortheil</cp:lastModifiedBy>
  <dcterms:created xsi:type="dcterms:W3CDTF">2020-07-29T08:45:07Z</dcterms:created>
  <dcterms:modified xsi:type="dcterms:W3CDTF">2022-07-15T09:05:20Z</dcterms:modified>
</cp:coreProperties>
</file>