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DieseArbeitsmappe"/>
  <mc:AlternateContent xmlns:mc="http://schemas.openxmlformats.org/markup-compatibility/2006">
    <mc:Choice Requires="x15">
      <x15ac:absPath xmlns:x15ac="http://schemas.microsoft.com/office/spreadsheetml/2010/11/ac" url="C:\Users\Schule_o\Downloads\WWW-5882_attachments\"/>
    </mc:Choice>
  </mc:AlternateContent>
  <xr:revisionPtr revIDLastSave="0" documentId="13_ncr:1_{1A113FC3-4604-488B-B411-D34A8D435F77}" xr6:coauthVersionLast="47" xr6:coauthVersionMax="47" xr10:uidLastSave="{00000000-0000-0000-0000-000000000000}"/>
  <bookViews>
    <workbookView xWindow="-120" yWindow="-120" windowWidth="38640" windowHeight="21120" xr2:uid="{00000000-000D-0000-FFFF-FFFF00000000}"/>
  </bookViews>
  <sheets>
    <sheet name="Formular" sheetId="1" r:id="rId1"/>
    <sheet name="Bewilligung" sheetId="2" state="hidden" r:id="rId2"/>
    <sheet name="Auswahl" sheetId="3" state="hidden" r:id="rId3"/>
  </sheets>
  <definedNames>
    <definedName name="_GoBack" localSheetId="0">Formular!$D$142</definedName>
    <definedName name="_xlnm.Print_Area" localSheetId="1">Bewilligung!$A$1:$D$71</definedName>
    <definedName name="_xlnm.Print_Area" localSheetId="0">Formular!$B$1:$D$227</definedName>
    <definedName name="Z_95523577_BC73_4BFD_BBB6_2019C83EEE54_.wvu.PrintArea" localSheetId="1" hidden="1">Bewilligung!$A$1:$D$71</definedName>
    <definedName name="Z_95523577_BC73_4BFD_BBB6_2019C83EEE54_.wvu.PrintArea" localSheetId="0" hidden="1">Formular!$B$1:$D$227</definedName>
  </definedNames>
  <calcPr calcId="191029"/>
  <customWorkbookViews>
    <customWorkbookView name="Miriam Ortheil - Persönliche Ansicht" guid="{95523577-BC73-4BFD-BBB6-2019C83EEE54}" mergeInterval="0" personalView="1" xWindow="2003" yWindow="94" windowWidth="1837" windowHeight="110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3" l="1"/>
  <c r="C37" i="3"/>
  <c r="C35" i="3"/>
  <c r="C155" i="1"/>
  <c r="C140" i="1"/>
  <c r="C101" i="1"/>
  <c r="B209" i="1" l="1"/>
  <c r="B211" i="1" s="1"/>
  <c r="C94" i="1"/>
  <c r="B210" i="1" l="1"/>
  <c r="C200" i="1"/>
  <c r="C199" i="1"/>
  <c r="C198" i="1"/>
  <c r="C197" i="1"/>
  <c r="C226" i="1" l="1"/>
  <c r="C225" i="1"/>
  <c r="C227" i="1"/>
  <c r="D7" i="2" l="1"/>
  <c r="H25" i="2"/>
  <c r="D45" i="2"/>
  <c r="C138" i="1" l="1"/>
  <c r="C179" i="1"/>
  <c r="C174" i="1"/>
  <c r="C146" i="1"/>
  <c r="B217" i="1" l="1"/>
  <c r="C164" i="1"/>
  <c r="C168" i="1"/>
  <c r="C170" i="1" s="1"/>
  <c r="C159" i="1"/>
  <c r="C161" i="1" s="1"/>
  <c r="C150" i="1"/>
  <c r="C152" i="1" s="1"/>
  <c r="C119" i="1" l="1"/>
  <c r="F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Yannik Küng</author>
  </authors>
  <commentList>
    <comment ref="F25" authorId="0" shapeId="0" xr:uid="{00000000-0006-0000-0100-000001000000}">
      <text>
        <r>
          <rPr>
            <b/>
            <sz val="9"/>
            <color indexed="81"/>
            <rFont val="Segoe UI"/>
            <family val="2"/>
          </rPr>
          <t>Yannik Küng:</t>
        </r>
        <r>
          <rPr>
            <sz val="9"/>
            <color indexed="81"/>
            <rFont val="Segoe UI"/>
            <family val="2"/>
          </rPr>
          <t xml:space="preserve">
Verschmutzt</t>
        </r>
      </text>
    </comment>
    <comment ref="G25" authorId="0" shapeId="0" xr:uid="{00000000-0006-0000-0100-000002000000}">
      <text>
        <r>
          <rPr>
            <b/>
            <sz val="9"/>
            <color indexed="81"/>
            <rFont val="Segoe UI"/>
            <family val="2"/>
          </rPr>
          <t>Yannik Küng:</t>
        </r>
        <r>
          <rPr>
            <sz val="9"/>
            <color indexed="81"/>
            <rFont val="Segoe UI"/>
            <family val="2"/>
          </rPr>
          <t xml:space="preserve">
Unverschmutzt</t>
        </r>
      </text>
    </comment>
    <comment ref="H25" authorId="0" shapeId="0" xr:uid="{00000000-0006-0000-0100-000003000000}">
      <text>
        <r>
          <rPr>
            <b/>
            <sz val="9"/>
            <color indexed="81"/>
            <rFont val="Segoe UI"/>
            <family val="2"/>
          </rPr>
          <t>Yannik Küng:</t>
        </r>
        <r>
          <rPr>
            <sz val="9"/>
            <color indexed="81"/>
            <rFont val="Segoe UI"/>
            <family val="2"/>
          </rPr>
          <t xml:space="preserve">
Beides</t>
        </r>
      </text>
    </comment>
    <comment ref="F27" authorId="0" shapeId="0" xr:uid="{00000000-0006-0000-0100-000004000000}">
      <text>
        <r>
          <rPr>
            <b/>
            <sz val="9"/>
            <color indexed="81"/>
            <rFont val="Segoe UI"/>
            <family val="2"/>
          </rPr>
          <t>Yannik Küng:</t>
        </r>
        <r>
          <rPr>
            <sz val="9"/>
            <color indexed="81"/>
            <rFont val="Segoe UI"/>
            <family val="2"/>
          </rPr>
          <t xml:space="preserve">
Verschmutzt</t>
        </r>
      </text>
    </comment>
    <comment ref="G27" authorId="0" shapeId="0" xr:uid="{00000000-0006-0000-0100-000005000000}">
      <text>
        <r>
          <rPr>
            <b/>
            <sz val="9"/>
            <color indexed="81"/>
            <rFont val="Segoe UI"/>
            <family val="2"/>
          </rPr>
          <t>Yannik Küng:</t>
        </r>
        <r>
          <rPr>
            <sz val="9"/>
            <color indexed="81"/>
            <rFont val="Segoe UI"/>
            <family val="2"/>
          </rPr>
          <t xml:space="preserve">
Unverschmutzt</t>
        </r>
      </text>
    </comment>
    <comment ref="H27" authorId="0" shapeId="0" xr:uid="{00000000-0006-0000-0100-000006000000}">
      <text>
        <r>
          <rPr>
            <b/>
            <sz val="9"/>
            <color indexed="81"/>
            <rFont val="Segoe UI"/>
            <family val="2"/>
          </rPr>
          <t>Yannik Küng:</t>
        </r>
        <r>
          <rPr>
            <sz val="9"/>
            <color indexed="81"/>
            <rFont val="Segoe UI"/>
            <family val="2"/>
          </rPr>
          <t xml:space="preserve">
Verschmutzt und unverschmutzt</t>
        </r>
      </text>
    </comment>
    <comment ref="F29" authorId="0" shapeId="0" xr:uid="{00000000-0006-0000-0100-000007000000}">
      <text>
        <r>
          <rPr>
            <b/>
            <sz val="9"/>
            <color indexed="81"/>
            <rFont val="Segoe UI"/>
            <family val="2"/>
          </rPr>
          <t>Yannik Küng:</t>
        </r>
        <r>
          <rPr>
            <sz val="9"/>
            <color indexed="81"/>
            <rFont val="Segoe UI"/>
            <family val="2"/>
          </rPr>
          <t xml:space="preserve">
Schmutzwasserkanalisation</t>
        </r>
      </text>
    </comment>
    <comment ref="G29" authorId="0" shapeId="0" xr:uid="{00000000-0006-0000-0100-000008000000}">
      <text>
        <r>
          <rPr>
            <b/>
            <sz val="9"/>
            <color indexed="81"/>
            <rFont val="Segoe UI"/>
            <family val="2"/>
          </rPr>
          <t>Yannik Küng:</t>
        </r>
        <r>
          <rPr>
            <sz val="9"/>
            <color indexed="81"/>
            <rFont val="Segoe UI"/>
            <family val="2"/>
          </rPr>
          <t xml:space="preserve">
Meteorwasserkanalisation</t>
        </r>
      </text>
    </comment>
    <comment ref="H29" authorId="0" shapeId="0" xr:uid="{00000000-0006-0000-0100-000009000000}">
      <text>
        <r>
          <rPr>
            <b/>
            <sz val="9"/>
            <color indexed="81"/>
            <rFont val="Segoe UI"/>
            <family val="2"/>
          </rPr>
          <t>Yannik Küng:</t>
        </r>
        <r>
          <rPr>
            <sz val="9"/>
            <color indexed="81"/>
            <rFont val="Segoe UI"/>
            <family val="2"/>
          </rPr>
          <t xml:space="preserve">
Schmutz- und Meteorwasserkanalisaton</t>
        </r>
      </text>
    </comment>
    <comment ref="F31" authorId="0" shapeId="0" xr:uid="{00000000-0006-0000-0100-00000A000000}">
      <text>
        <r>
          <rPr>
            <b/>
            <sz val="9"/>
            <color indexed="81"/>
            <rFont val="Segoe UI"/>
            <family val="2"/>
          </rPr>
          <t>Yannik Küng:</t>
        </r>
        <r>
          <rPr>
            <sz val="9"/>
            <color indexed="81"/>
            <rFont val="Segoe UI"/>
            <family val="2"/>
          </rPr>
          <t xml:space="preserve">
Verschmutzt/Unverschmutzt
Schmutzwasserkanalisation</t>
        </r>
      </text>
    </comment>
    <comment ref="G31" authorId="0" shapeId="0" xr:uid="{00000000-0006-0000-0100-00000B000000}">
      <text>
        <r>
          <rPr>
            <b/>
            <sz val="9"/>
            <color indexed="81"/>
            <rFont val="Segoe UI"/>
            <family val="2"/>
          </rPr>
          <t>Yannik Küng:</t>
        </r>
        <r>
          <rPr>
            <sz val="9"/>
            <color indexed="81"/>
            <rFont val="Segoe UI"/>
            <family val="2"/>
          </rPr>
          <t xml:space="preserve">
Verschmutzt
Meteorwasser</t>
        </r>
      </text>
    </comment>
    <comment ref="H31" authorId="0" shapeId="0" xr:uid="{00000000-0006-0000-0100-00000C000000}">
      <text>
        <r>
          <rPr>
            <b/>
            <sz val="9"/>
            <color indexed="81"/>
            <rFont val="Segoe UI"/>
            <family val="2"/>
          </rPr>
          <t>Yannik Küng:</t>
        </r>
        <r>
          <rPr>
            <sz val="9"/>
            <color indexed="81"/>
            <rFont val="Segoe UI"/>
            <family val="2"/>
          </rPr>
          <t xml:space="preserve">
Unverschmutzt
Meteorwasser</t>
        </r>
      </text>
    </comment>
  </commentList>
</comments>
</file>

<file path=xl/sharedStrings.xml><?xml version="1.0" encoding="utf-8"?>
<sst xmlns="http://schemas.openxmlformats.org/spreadsheetml/2006/main" count="473" uniqueCount="316">
  <si>
    <t>Amt für Gewässer</t>
  </si>
  <si>
    <t>Telefon</t>
  </si>
  <si>
    <t>Bahnhofstrasse 9
Postfach 1214
6431 Schwyz
Telefon 041 819 21 12</t>
  </si>
  <si>
    <t>Gesuch Entwässerung von Baustellen</t>
  </si>
  <si>
    <t>Folgende Punkte sind zwingend zu beachten:</t>
  </si>
  <si>
    <t>1.1 Bauobjekt / - Vorhaben</t>
  </si>
  <si>
    <t>Bezeichnung</t>
  </si>
  <si>
    <t>Dropdown:</t>
  </si>
  <si>
    <t xml:space="preserve">Kantonale Baugesuchs Nr. </t>
  </si>
  <si>
    <t>1.2 Bauherrschaft</t>
  </si>
  <si>
    <t>E-Mail</t>
  </si>
  <si>
    <t>Firma / Adresse</t>
  </si>
  <si>
    <t>1.3 Bauleitung</t>
  </si>
  <si>
    <t>1.4 Tiefbauunternehmung</t>
  </si>
  <si>
    <t>1.5 Hochbauunternehmung</t>
  </si>
  <si>
    <t>Gewässerschutzbereich</t>
  </si>
  <si>
    <t>Grundwasserschutzzone</t>
  </si>
  <si>
    <t>BITTE AUSWÄHLEN</t>
  </si>
  <si>
    <t>Ao</t>
  </si>
  <si>
    <t>Au</t>
  </si>
  <si>
    <t>üB</t>
  </si>
  <si>
    <t>Keine</t>
  </si>
  <si>
    <t>S1</t>
  </si>
  <si>
    <t>S2</t>
  </si>
  <si>
    <t>S3</t>
  </si>
  <si>
    <t>Absatz:</t>
  </si>
  <si>
    <t>Ja</t>
  </si>
  <si>
    <t>Nein</t>
  </si>
  <si>
    <t>Stoff / Menge / Art der Sicherung</t>
  </si>
  <si>
    <t>Betonart</t>
  </si>
  <si>
    <t>Ortbeton =  Beton wird auf der Baustelle gefertigt</t>
  </si>
  <si>
    <t>Grundwasserabsenkung</t>
  </si>
  <si>
    <t>Falls ja: Prüfung durch Kanton, ob im Rahmen des ordentlichen Baubewilligungsverfahrens eine Ausnahmebewilligung für die Erstellung von Bauteilen im Grundwasserträger und/oder temporäre Grundwasserabsenkung (AfU - Abt. Grundwasser) erteilt wurde?</t>
  </si>
  <si>
    <t>Geplanter Beginn (Datum)</t>
  </si>
  <si>
    <t>Geplantes Ende (Datum)</t>
  </si>
  <si>
    <t>Alkalisches Abwasser</t>
  </si>
  <si>
    <t>Wasserart gemäss SIA 431</t>
  </si>
  <si>
    <t>Schmutzwasser mit hohem pH-Wert, zementhaltiges Abwasser</t>
  </si>
  <si>
    <r>
      <t>Menge in m</t>
    </r>
    <r>
      <rPr>
        <vertAlign val="superscript"/>
        <sz val="8"/>
        <color theme="1"/>
        <rFont val="Arial"/>
        <family val="2"/>
      </rPr>
      <t>3</t>
    </r>
  </si>
  <si>
    <t xml:space="preserve">Einleitung in: </t>
  </si>
  <si>
    <t>Einleitung in:</t>
  </si>
  <si>
    <t>Schmutzabwasser- oder Mischabwasserkanal</t>
  </si>
  <si>
    <t>Behandlung vor der Einleitung</t>
  </si>
  <si>
    <t>Begründung bei Einleitung in ein Gewässer oder Regenabwasserkanal:</t>
  </si>
  <si>
    <t>Reinigungs- / Waschabwasser</t>
  </si>
  <si>
    <t>Betonarbeiten</t>
  </si>
  <si>
    <t>Fahrzeug- u. Maschinenreinigung</t>
  </si>
  <si>
    <t>Maler, Gipser, Plattenleger</t>
  </si>
  <si>
    <t>JA / NEIN</t>
  </si>
  <si>
    <t>- Umschlagplatz
- Reinigung Arbeitsgeräte
- Fahrzeugwaschplatz</t>
  </si>
  <si>
    <r>
      <rPr>
        <sz val="7"/>
        <rFont val="Arial"/>
        <family val="2"/>
      </rPr>
      <t>Auswahl nach Priorität geordnet</t>
    </r>
    <r>
      <rPr>
        <sz val="7"/>
        <color rgb="FFFF0000"/>
        <rFont val="Arial"/>
        <family val="2"/>
      </rPr>
      <t xml:space="preserve">
* Nur in Ausnahmefällen nach Neutralisation (siehe unten)</t>
    </r>
  </si>
  <si>
    <t>Auswahl nach Priorität geordnet</t>
  </si>
  <si>
    <t>Rezirkulation</t>
  </si>
  <si>
    <t>Stapelung und Abtransport</t>
  </si>
  <si>
    <t>Absetzbecken + Neutralisation</t>
  </si>
  <si>
    <t>Baugrubenabwasser neutral</t>
  </si>
  <si>
    <t>Baugruben ohne Betonarbeiten</t>
  </si>
  <si>
    <t>Versickerung (oberflächlich)</t>
  </si>
  <si>
    <t>Einleitung Gewässer oder Regenabwasserkanal*</t>
  </si>
  <si>
    <t>8.1 Alkalisches Abwasser</t>
  </si>
  <si>
    <t>Absetzbecken</t>
  </si>
  <si>
    <t>8.1 Baugrubenabwasser neutral</t>
  </si>
  <si>
    <t>Reinabwasser</t>
  </si>
  <si>
    <t>Wellpoint</t>
  </si>
  <si>
    <t>Filterbrunnen</t>
  </si>
  <si>
    <t>Einleitung Gewässer oder Regenabwasserkanalisation</t>
  </si>
  <si>
    <t>Schmutzabwasser- oder Mischwasserkanal*</t>
  </si>
  <si>
    <r>
      <rPr>
        <sz val="7"/>
        <rFont val="Arial"/>
        <family val="2"/>
      </rPr>
      <t>Auswahl nach Priorität geordnet</t>
    </r>
    <r>
      <rPr>
        <sz val="7"/>
        <color rgb="FFFF0000"/>
        <rFont val="Arial"/>
        <family val="2"/>
      </rPr>
      <t xml:space="preserve">
* Nur in Ausnahmefällen</t>
    </r>
  </si>
  <si>
    <t>Separates Absetzbecken</t>
  </si>
  <si>
    <t>* Ausnahmebewilligung für die Gewässereinleitung:</t>
  </si>
  <si>
    <t>Zusätzliche Massnahmen:</t>
  </si>
  <si>
    <t xml:space="preserve">     2. Grossbaustelle mit langer Bauzeit und kontinuierlich hohem Abwasseranfall</t>
  </si>
  <si>
    <t>7 Termine Wasserhaltung</t>
  </si>
  <si>
    <t>6 Grundwasserabsenkung</t>
  </si>
  <si>
    <t>5 Betonumschlag</t>
  </si>
  <si>
    <t>4 Lagerung wassergefährdender Flüssigkeiten (was, wieviel, wie gelagert?)</t>
  </si>
  <si>
    <t>3 Kataster der belasteten Standorte (KbS)</t>
  </si>
  <si>
    <t>2 Schutzzonen</t>
  </si>
  <si>
    <t xml:space="preserve">1 Kontaktdaten </t>
  </si>
  <si>
    <t>Anzahl Pumpen</t>
  </si>
  <si>
    <t>Pumpenleistung</t>
  </si>
  <si>
    <t>[l/min]</t>
  </si>
  <si>
    <t>[ ]</t>
  </si>
  <si>
    <t>Anlagentyp</t>
  </si>
  <si>
    <t>Herstellerfirma</t>
  </si>
  <si>
    <t>Entsorgungsfirma</t>
  </si>
  <si>
    <t>Transporteur</t>
  </si>
  <si>
    <t>Zwingend</t>
  </si>
  <si>
    <t>Sofern vorhanden</t>
  </si>
  <si>
    <t>Bemerkungen</t>
  </si>
  <si>
    <t>Beurteilung</t>
  </si>
  <si>
    <t>a vorhanden</t>
  </si>
  <si>
    <t>a min. soll</t>
  </si>
  <si>
    <t>Einleitung in Gewässer vorhanden</t>
  </si>
  <si>
    <t>Bauleitung</t>
  </si>
  <si>
    <t>Bauherrschaft</t>
  </si>
  <si>
    <t>Hochbauunternehmung</t>
  </si>
  <si>
    <t>Tiefbauunternehmung</t>
  </si>
  <si>
    <t>Absetzbecken vorhanden</t>
  </si>
  <si>
    <t>Neutralisation vorhanden</t>
  </si>
  <si>
    <t>Datum</t>
  </si>
  <si>
    <t>Durch die zuständige Gemeinde auszufüllen</t>
  </si>
  <si>
    <t>Gemeinde</t>
  </si>
  <si>
    <t>Alpthal</t>
  </si>
  <si>
    <t>Schwyz</t>
  </si>
  <si>
    <t>Altendorf</t>
  </si>
  <si>
    <t>Arth</t>
  </si>
  <si>
    <t>Einsiedeln</t>
  </si>
  <si>
    <t>Feusisberg</t>
  </si>
  <si>
    <t>Galgenen</t>
  </si>
  <si>
    <t>Gersau</t>
  </si>
  <si>
    <t>Illgau</t>
  </si>
  <si>
    <t>Ingenbohl</t>
  </si>
  <si>
    <t>Innerthal</t>
  </si>
  <si>
    <t>Küssnacht</t>
  </si>
  <si>
    <t>Lachen</t>
  </si>
  <si>
    <t>Lauerz</t>
  </si>
  <si>
    <t>Morschach</t>
  </si>
  <si>
    <t>Muotathal</t>
  </si>
  <si>
    <t>Oberiberg</t>
  </si>
  <si>
    <t>Reichenburg</t>
  </si>
  <si>
    <t>Riemenstalden</t>
  </si>
  <si>
    <t>Rothenthurm</t>
  </si>
  <si>
    <t>Sattel</t>
  </si>
  <si>
    <t>Schübelbach</t>
  </si>
  <si>
    <t>Steinen</t>
  </si>
  <si>
    <t>Steinerberg</t>
  </si>
  <si>
    <t>Tuggen</t>
  </si>
  <si>
    <t>Unteriberg</t>
  </si>
  <si>
    <t>Vorderthal</t>
  </si>
  <si>
    <t>Wollerau</t>
  </si>
  <si>
    <t>Freienbach</t>
  </si>
  <si>
    <t>Wangen</t>
  </si>
  <si>
    <t>Besteht die Möglichkeit, dass es während Betonarbeiten zu pH-Wert Schwankungen des Reinabwassers kommt, ist dieses zwingend über eine Neutralisationsanlage abzuleiten.</t>
  </si>
  <si>
    <t>Gesuch ausgefüllt von:</t>
  </si>
  <si>
    <t>Andere</t>
  </si>
  <si>
    <t>Weiteres Vorgehen:</t>
  </si>
  <si>
    <t>Bauende</t>
  </si>
  <si>
    <t>Katasternummer (KTN)</t>
  </si>
  <si>
    <t>Strasse, Nr.</t>
  </si>
  <si>
    <t>8.3 Zusammenfassung Abwasser</t>
  </si>
  <si>
    <t>Betroffene Abwasserreinigungsanlage</t>
  </si>
  <si>
    <t>Betroffenes Gewässer</t>
  </si>
  <si>
    <t>Versickerung gilt als Einleitung in (unterirdisches) Gewässer</t>
  </si>
  <si>
    <t>Bei Versickerung normalerweise "Grundwasser"</t>
  </si>
  <si>
    <t>8.3 ARA</t>
  </si>
  <si>
    <t>ARA Schönau (ZG)</t>
  </si>
  <si>
    <t>ARA Gersau</t>
  </si>
  <si>
    <t>ARA Schwyz</t>
  </si>
  <si>
    <t>ARA Oberes Sihltal</t>
  </si>
  <si>
    <t>ARA Rothenthurm</t>
  </si>
  <si>
    <t>ARA Einsiedeln</t>
  </si>
  <si>
    <t>ARA Höfe</t>
  </si>
  <si>
    <t>ARA Innerthal</t>
  </si>
  <si>
    <t>ARA Vorderthal</t>
  </si>
  <si>
    <t>ARA Untermarch</t>
  </si>
  <si>
    <t>ARA Obermarch</t>
  </si>
  <si>
    <t>ARA Obersee (SG)</t>
  </si>
  <si>
    <t>Ortbeton / Frischbeton</t>
  </si>
  <si>
    <t>Fertigbeton / Transportbeton</t>
  </si>
  <si>
    <t>- Waschplatz
- Betonumschlagplatz / Betonaufbereitung
- Betonmischgeräte</t>
  </si>
  <si>
    <r>
      <t>[m</t>
    </r>
    <r>
      <rPr>
        <vertAlign val="superscript"/>
        <sz val="7"/>
        <color theme="1"/>
        <rFont val="Arial"/>
        <family val="2"/>
      </rPr>
      <t>2</t>
    </r>
    <r>
      <rPr>
        <sz val="7"/>
        <color theme="1"/>
        <rFont val="Arial"/>
        <family val="2"/>
      </rPr>
      <t>]</t>
    </r>
  </si>
  <si>
    <t>Geplante absetzbare Oberfläche</t>
  </si>
  <si>
    <t>[ ] Geplante spezifische Oberfläche des Absetzbeckens</t>
  </si>
  <si>
    <t>[ ] Erforderliche spezifische Oberfläche des Absetzbeckens</t>
  </si>
  <si>
    <t>Daten separates Absetzbecken Reinabwasser</t>
  </si>
  <si>
    <t>Bitte senden Sie das Gesuch per E-Mail im Excel Format an Ihre zuständige Gemeinde</t>
  </si>
  <si>
    <t>1.6 Verantwortlichkeit Baustellenentwässerung</t>
  </si>
  <si>
    <t>Die Gemeinde beurteilt das vorliegende Gesuch wie folgt:</t>
  </si>
  <si>
    <t>- Waschplatz</t>
  </si>
  <si>
    <t>8.1 Reinigungs- / Waschabwasser Beton</t>
  </si>
  <si>
    <t>8.1 Reinigungs- / Waschabwasser Fahrzeug</t>
  </si>
  <si>
    <t>8.1 Reinigungs- / Waschabwasser Maler</t>
  </si>
  <si>
    <t>Schlammfang + Mineralölabscheider</t>
  </si>
  <si>
    <t>Spaltanlage</t>
  </si>
  <si>
    <t xml:space="preserve">     1. Kapazitätsengpass SW / MW Kanalisation und / oder ARA (Abstimmung Gemeinde, ARA, GEP-Ing.)</t>
  </si>
  <si>
    <t>Versickerung (oberflächlich)*</t>
  </si>
  <si>
    <t>1.6 / 12</t>
  </si>
  <si>
    <t>Versand:</t>
  </si>
  <si>
    <t>Philip Baruffa, Abteilungsleiter Gewässerschutz</t>
  </si>
  <si>
    <t>Amt für Gewässer des Kantons Schwyz</t>
  </si>
  <si>
    <t>Zustellung:</t>
  </si>
  <si>
    <t>3.7</t>
  </si>
  <si>
    <t>3.6</t>
  </si>
  <si>
    <t>Vergehen gegen diese Bewilligung können gemäss Art. 70 Abs. 1 Bst. a des eidgenössischen Gewässerschutzgesetzes vom 24. Januar 1991, SR 814.20, GSchG bestraft werden. Die Bestimmung lautet:
"Mit Freiheitsstrafe bis zu drei Jahren oder Geldstrafe wird bestraft, wer vorsätzlich Stoffe, die das Wasser verunreinigen können, wiederrechtlich mittelbar oder unmittelbar in ein Gewässer einbringt, versickern lässt oder ausserhalb eines Gewässers ablagert oder ausbringt und dadurch die Gefahr einer Verunreinigung des Wassers schafft (Art. 6 GSchG)."</t>
  </si>
  <si>
    <t>3.5</t>
  </si>
  <si>
    <t>Die Bewilligung bezieht sich ausschliesslich auf die temporäre Ableitung der im eingereichten Gesuch, Entwässerung von Baustellen, definierten Abwasserarten sowie den jeweilig dazugehörigen Einleitungsarten und Vorbehandlungen.</t>
  </si>
  <si>
    <t>3.4</t>
  </si>
  <si>
    <t>Die Anordnung weiterer Massnahmen oder ein entschädigungsloser Entzug der Einleitbewilligung bleiben vorbehalten, sofern im Zusammenhang mit der Baustellenentwässerung Gewässerverschmutzungen auftreten oder zu befürchten sind.</t>
  </si>
  <si>
    <t>3.3</t>
  </si>
  <si>
    <t>Alle Auflagen sind dem Hoch- und Tiefbauunternehmer bekanntzugeben.</t>
  </si>
  <si>
    <t>3.2</t>
  </si>
  <si>
    <t>Im Falle einer Nichterreichung der Anforderungen sind durch die Unternehmen sofortige Massnahmen zu ergreifen. In Absprache mit der zuständigen Gemeinde und/oder dem Amt für Gewässer können weitere Massnahmen definiert werden. Bei Unregelmässigkeiten ist das AfG sowie die Bauverwaltung der zuständigen Gemeinde zu informieren.</t>
  </si>
  <si>
    <t>f)</t>
  </si>
  <si>
    <t>e)</t>
  </si>
  <si>
    <t>Das eingeleitete Abwasser (Abfluss AVA) hat jederzeit den Anforderungen der Gewässerschutzverordnung vom 28. Oktober 1998, SR 814.201, GSchV, Anh. 3.2 Ziff. 2 und Anh. 3.3 Ziff. 23 zu entsprechen.
Verschmutztes Abwasser darf weder verdünnt noch mit anderem Abwasser vermischt werden, um die Anforderungen einzuhalten.</t>
  </si>
  <si>
    <t>c)</t>
  </si>
  <si>
    <t>Die Abwasservorbehandlungsanlage (AVA) ist nach den Anweisungen der Lieferfirma zu betreiben und zu warten. Die Funktionstüchtigkeit ist periodisch zu überprüfen. Es ist ein Anlagetagebuch zu führen, in welchem Wartungsarbeiten an der AVA eingetragen werden.</t>
  </si>
  <si>
    <t>b)</t>
  </si>
  <si>
    <t>Die Entwässerung hat nach den Vorgaben der SIA-Empfehlung 431 «Entwässerung von Baustellen» sowie gemäss den Angaben des eingereichten Gesuch Entwässerung von Baustellen zu erfolgen</t>
  </si>
  <si>
    <t>a)</t>
  </si>
  <si>
    <t>Die Bewilligung für die Einleitung des vorbehandelten Baustellenabwassers gemäss den Angaben des eingereichten Gesuchs wird für die Dauer der Bauphase befristet und unter folgenden Auflagen erteilt:</t>
  </si>
  <si>
    <t>3.1</t>
  </si>
  <si>
    <t>Das Amt für Gewässer bewilligt:</t>
  </si>
  <si>
    <t>3.</t>
  </si>
  <si>
    <t>Es ist untersagt, Stoffe, die Wasser verunreinigen können, mittelbar oder unmittelbar in ein Gewässer einzubringen oder sie versickern zu lassen (Art. 6 Abs. 1 GSchG).</t>
  </si>
  <si>
    <t>2.6</t>
  </si>
  <si>
    <t>Nicht verschmutztes Abwasser ist in eine Meteorwasserkanalisation einzuleiten oder versickern zu lassen.</t>
  </si>
  <si>
    <t>Die Behörde bewilligt die Einleitung von verschmutztem Abwasser in oberirdische Gewässer, Drainagen sowie unterirdische Flüsse und Bäche, wenn die Anforderungen an die Einleitung in Gewässer nach Anhang 3 eingehalten sind. (Art. 6 Abs. 1 GSchV) Die Behörde kann das Versickernlassen von kommunalem Abwasser oder von anderem verschmutztem Abwasser vergleichbarer Zusammensetzung bewilligen, wenn: [...] d. die Anforderungen eingehalten sind, die für den Betrieb von Abwasseranlagen, die Abwasser in ein Gewässer einleiten, gelten (Art. 13–17). (Art. 8 Abs. 2 GSchV)</t>
  </si>
  <si>
    <t xml:space="preserve">Die Behörde bewilligt die Einleitung von Industrieabwasser nach Anhang 3.2 oder von anderem Abwasser nach Anhang 3.3 in die öffentliche Kanalisation, wenn die Anforderungen des entsprechenden Anhangs eingehalten sind. (Art. 7 Abs. 1 GSchV) </t>
  </si>
  <si>
    <t>2.5</t>
  </si>
  <si>
    <t>Das anfallende Baustellenabwasser soll gemäss dem eingereichten Gesuch "Entwässerung von Baustellen" je nach Abwasserart in die Schmutzwasserkanalisation eingeleitet respektive in die Meteorwasserkanalisation eingeleitet oder versickert werden.</t>
  </si>
  <si>
    <t>Das anfallende Baustellenabwasser soll in die Meteorwasserkanalisation eingeleitet oder versickert werden.</t>
  </si>
  <si>
    <t>Das anfallende Baustellenabwasser soll in die Schmutzwasserkanalisation eingeleitet werden.</t>
  </si>
  <si>
    <t>2.4</t>
  </si>
  <si>
    <t>Die Behörde beurteilt, ob Abwasser […] als verschmutzt oder nicht verschmutzt gilt. […] (Art. 3 Abs. 1 GSchV) Beim anfallenden Baustellenabwasser handelt es sich sowohl um verschmutztes wie auch um nicht verschmutztes Abwasser.</t>
  </si>
  <si>
    <t>Die Behörde beurteilt, ob Abwasser […] als verschmutzt oder nicht verschmutzt gilt. […] (Art. 3 Abs. 1 GSchV) Beim anfallenden Baustellenabwasser handelt es sich um nicht verschmutztes Abwasser.</t>
  </si>
  <si>
    <t>Die Behörde beurteilt, ob Abwasser […] als verschmutzt oder nicht verschmutzt gilt. […] (Art. 3 Abs. 1 GSchV) Beim anfallenden Baustellenabwasser handelt es sich um verschmutztes Abwasser.</t>
  </si>
  <si>
    <t>2.3</t>
  </si>
  <si>
    <t>Unverschmutztes Abwasser ist in der Baustellenentwässerung hinsichtlich allfälligem Sedimentrückhalt zu behandeln.</t>
  </si>
  <si>
    <t xml:space="preserve">Verschmutztes Abwasser muss behandelt werden […] (Art. 7 Abs. 1 GSchG). </t>
  </si>
  <si>
    <t>£</t>
  </si>
  <si>
    <t>2.2</t>
  </si>
  <si>
    <t>2.1</t>
  </si>
  <si>
    <t>Erwägungen</t>
  </si>
  <si>
    <t>2.</t>
  </si>
  <si>
    <t>1.2</t>
  </si>
  <si>
    <t>1.1</t>
  </si>
  <si>
    <t>Schmutzwasser + Meteorwasser</t>
  </si>
  <si>
    <t>Sachverhalt</t>
  </si>
  <si>
    <t>1.</t>
  </si>
  <si>
    <t>Meteorwasser</t>
  </si>
  <si>
    <t>Schmutzwasser</t>
  </si>
  <si>
    <t>Einleitung von Baustellenabwasser</t>
  </si>
  <si>
    <t>Verschmutzt + Unverschmutzt</t>
  </si>
  <si>
    <t>Unverschmutzt</t>
  </si>
  <si>
    <t>Verschmutzt</t>
  </si>
  <si>
    <t>Bewilligung</t>
  </si>
  <si>
    <t>Programmierung</t>
  </si>
  <si>
    <t xml:space="preserve">                                                                                                             Bahnhofstrasse 9
                                                                                                             Postfach 1214
                                                                                                             6431 Schwyz
                                                                                                             Telefon 041 819 21 12</t>
  </si>
  <si>
    <t>Amt für Gewässer</t>
  </si>
  <si>
    <t>Umweltdepartement</t>
  </si>
  <si>
    <t>- Pumpensumpf
- Liftschächte, Hinterfüllung
- Bohr- und Fräsabwasser 
- Niederschlags- und Hangwasser
- Grundwasser</t>
  </si>
  <si>
    <t>- Niederschlags- und Hangwasser
- Sickerwasser
- offene Wasserhaltung (GW)</t>
  </si>
  <si>
    <t>Bezirk / Gemeinde / Ing. Büro</t>
  </si>
  <si>
    <t>Die Ableitung in ein Oberflächengewässer oder eine Versickerung ist verboten!</t>
  </si>
  <si>
    <t>Versickerung*</t>
  </si>
  <si>
    <r>
      <t xml:space="preserve">Auswahl nach Priorität geordnet
</t>
    </r>
    <r>
      <rPr>
        <sz val="7"/>
        <color rgb="FFFF0000"/>
        <rFont val="Arial"/>
        <family val="2"/>
      </rPr>
      <t>* Nur in Ausnahmefällen nach Neutralisation (siehe unten)</t>
    </r>
  </si>
  <si>
    <t>Begründung bei Versickerung:</t>
  </si>
  <si>
    <r>
      <rPr>
        <sz val="8"/>
        <color theme="1"/>
        <rFont val="Calibri"/>
        <family val="2"/>
      </rPr>
      <t xml:space="preserve">• </t>
    </r>
    <r>
      <rPr>
        <sz val="8"/>
        <color theme="1"/>
        <rFont val="Arial"/>
        <family val="2"/>
      </rPr>
      <t>Legen Sie die erforderlichen Beilagen gemäss Punkt 10 bei.</t>
    </r>
  </si>
  <si>
    <r>
      <rPr>
        <sz val="8"/>
        <color theme="1"/>
        <rFont val="Calibri"/>
        <family val="2"/>
      </rPr>
      <t xml:space="preserve">• </t>
    </r>
    <r>
      <rPr>
        <sz val="8"/>
        <color theme="1"/>
        <rFont val="Arial"/>
        <family val="2"/>
      </rPr>
      <t>Die Entwässerungseinrichtungen sind mindestens bis Ende Rohbau zu betreiben.</t>
    </r>
  </si>
  <si>
    <r>
      <rPr>
        <sz val="8"/>
        <color theme="1"/>
        <rFont val="Calibri"/>
        <family val="2"/>
      </rPr>
      <t xml:space="preserve">• </t>
    </r>
    <r>
      <rPr>
        <sz val="8"/>
        <color theme="1"/>
        <rFont val="Arial"/>
        <family val="2"/>
      </rPr>
      <t>Die Baustellenentwässerung hat die gesetzlichen Anforderungen zu erfüllen und muss der Schweizer Norm SN 509 431 «Entwässerung von 
  Baustellen» (SIA 431) entsprechen. Das vorbehandelte Baustellenabwasser ist qualitativ zu überwachen und muss vor Ableitung jederzeit 
  den Anforderungen der Gewässerschutzverordnung (Anhang 2 und 3) entsprechen.</t>
    </r>
  </si>
  <si>
    <r>
      <rPr>
        <sz val="8"/>
        <color theme="1"/>
        <rFont val="Calibri"/>
        <family val="2"/>
      </rPr>
      <t>•</t>
    </r>
    <r>
      <rPr>
        <sz val="8"/>
        <color theme="1"/>
        <rFont val="Arial"/>
        <family val="2"/>
      </rPr>
      <t xml:space="preserve"> Die Abwasserströme sind getrennt abzuleiten (Alkalisches Abwasser, Reinigungs-/ Waschabwasser, Baugrubenabwasser neutral, und nicht
  verschmutztes Abwasser [z.B. unbelastetes Grundwasser]).</t>
    </r>
  </si>
  <si>
    <r>
      <rPr>
        <sz val="8"/>
        <color theme="1"/>
        <rFont val="Calibri"/>
        <family val="2"/>
      </rPr>
      <t xml:space="preserve">• </t>
    </r>
    <r>
      <rPr>
        <sz val="8"/>
        <color theme="1"/>
        <rFont val="Arial"/>
        <family val="2"/>
      </rPr>
      <t>Das ausgefüllte «Meldeformular Baustellenentwässerungseinrichtungen» ist nach Installation der Baustellenentwässerungseinrichtungen per 
  Post oder per E-Mail an die Bauverwaltung der zuständigen Gemeinde oder des zuständigen Bezirks zurückzusenden.</t>
    </r>
  </si>
  <si>
    <t>Baugrunduntersuchung / Grundwasserverhältnisse</t>
  </si>
  <si>
    <r>
      <rPr>
        <sz val="8"/>
        <color theme="1"/>
        <rFont val="Calibri"/>
        <family val="2"/>
      </rPr>
      <t>•</t>
    </r>
    <r>
      <rPr>
        <sz val="10.4"/>
        <color theme="1"/>
        <rFont val="Arial"/>
        <family val="2"/>
      </rPr>
      <t xml:space="preserve"> </t>
    </r>
    <r>
      <rPr>
        <sz val="8"/>
        <color theme="1"/>
        <rFont val="Arial"/>
        <family val="2"/>
      </rPr>
      <t xml:space="preserve">Auf dem Baustelleninstallationsplan müssen die Baustellenentwässerungseinrichtungen (Absetzbecken, Neutralisation, Waschplatz, Toiletten 
  [Art der Toiletten]), Lager für wassergefährdende Stoffe, und der </t>
    </r>
    <r>
      <rPr>
        <u/>
        <sz val="8"/>
        <color theme="1"/>
        <rFont val="Arial"/>
        <family val="2"/>
      </rPr>
      <t xml:space="preserve">Ort der vorgesehenen Abwassereinleitung (Kanalisation/Gewässer) </t>
    </r>
    <r>
      <rPr>
        <sz val="8"/>
        <color theme="1"/>
        <rFont val="Arial"/>
        <family val="2"/>
      </rPr>
      <t xml:space="preserve">
  ersichtlich sein.</t>
    </r>
  </si>
  <si>
    <r>
      <rPr>
        <sz val="8"/>
        <color theme="1"/>
        <rFont val="Calibri"/>
        <family val="2"/>
      </rPr>
      <t xml:space="preserve">• </t>
    </r>
    <r>
      <rPr>
        <sz val="8"/>
        <color theme="1"/>
        <rFont val="Arial"/>
        <family val="2"/>
      </rPr>
      <t>Das Formular «Protokoll Einleitmengen Baustellenentwässerung» ist nur bei Gebührenerhebungen durch die zuständigen Gemeinde/Bezirke 
  auszufüllen. Bei Gebührenerhebung ist die abgegebene Abwassermenge in die Schmutz- bzw. Mischabwasserkanalisation über einen 
  Wasserzähler bzw. eine Wasseruhr zu erfassen. Senden Sie anschliessend das ausgefüllte Formular per Post oder per E-Mail an die 
  Bauverwaltung der zuständigen Gemeinde oder des zuständigen Bezirks.</t>
    </r>
  </si>
  <si>
    <r>
      <rPr>
        <sz val="8"/>
        <color theme="1"/>
        <rFont val="Calibri"/>
        <family val="2"/>
      </rPr>
      <t xml:space="preserve">• </t>
    </r>
    <r>
      <rPr>
        <sz val="8"/>
        <color theme="1"/>
        <rFont val="Arial"/>
        <family val="2"/>
      </rPr>
      <t>Weitere Informationen sind dem kantonalen Merkblatt «Gewässerschutz auf Baustellen» zu entnehmen.</t>
    </r>
  </si>
  <si>
    <t>Baubeginn</t>
  </si>
  <si>
    <t>Betrifft das Bauvorhaben im KbS eingetragene Parzellen?</t>
  </si>
  <si>
    <t>z.B. Diesel / 1'500 l / Baustellentank</t>
  </si>
  <si>
    <t>Zeitraum ist zwingend anzugeben.</t>
  </si>
  <si>
    <t>Begründung bei Einleitung in den Misch- bzw. Schmutzabwasserkanal:</t>
  </si>
  <si>
    <t xml:space="preserve">     2. Bei Abwassertrübung eventuell zusätzliche Flockungsstufe installieren</t>
  </si>
  <si>
    <t>Einleitung in Schmutzabwasser vorhanden</t>
  </si>
  <si>
    <t>Daten Absetzbecken bei Einleitung in Schmutzabwasser</t>
  </si>
  <si>
    <t>Daten Absetzbecken bei Einleitung in Gewässer</t>
  </si>
  <si>
    <t>Daten Neutralisation bei Einleitung in Schmutzabwasser</t>
  </si>
  <si>
    <t>Daten Neutralisation bei Einleitung in Gewässer</t>
  </si>
  <si>
    <r>
      <t xml:space="preserve">Baustelleninstallationsplan 
</t>
    </r>
    <r>
      <rPr>
        <sz val="7"/>
        <color rgb="FFFF0000"/>
        <rFont val="Arial"/>
        <family val="2"/>
      </rPr>
      <t>mit Darstellung der Einleitstelle Kanalisation 
(SW / MW / RW) bzw. Gewässereinleitung</t>
    </r>
  </si>
  <si>
    <t>Fachbereich massgebend:</t>
  </si>
  <si>
    <t>Fischerei</t>
  </si>
  <si>
    <t>Gewässerschutz</t>
  </si>
  <si>
    <t>Wasserbau</t>
  </si>
  <si>
    <t>Grundwasser</t>
  </si>
  <si>
    <t>Gewässer klassifiziert als Fischgewässer</t>
  </si>
  <si>
    <t>Bei Fragen zur Entwässerung von Baustellen sowie Anmerkungen zum Formular, kontaktieren Sie bitte:</t>
  </si>
  <si>
    <t>8.1 Verschmutztes Abwasser</t>
  </si>
  <si>
    <t>8.2 Nicht verschmutztes Abwasser</t>
  </si>
  <si>
    <t>9 Absetzbecken / Pumpen</t>
  </si>
  <si>
    <t>10 Neutralisation</t>
  </si>
  <si>
    <t>11 Entsorgung Schlamm aus Absetzbecken</t>
  </si>
  <si>
    <t>12 Erforderliche Unterlagen zu diesem Formular</t>
  </si>
  <si>
    <t>13 Sonstiges</t>
  </si>
  <si>
    <t>14 Angaben Formularerstellung</t>
  </si>
  <si>
    <t>z.B. B2020-1234; 42-12-001 (eBau)</t>
  </si>
  <si>
    <t xml:space="preserve">siehe WebGIS Kanton Schwyz (Grundstücke) </t>
  </si>
  <si>
    <t>siehe WebGIS Kanton Schwyz (Gewässerschutzkarte)</t>
  </si>
  <si>
    <t>siehe WebGIS Kanton Schwyz  (Fischerei)</t>
  </si>
  <si>
    <t>Direkt Telefon verantw. Pers.</t>
  </si>
  <si>
    <t>Direkt E-Mail verantw. Pers.</t>
  </si>
  <si>
    <r>
      <rPr>
        <u/>
        <sz val="8"/>
        <color theme="1"/>
        <rFont val="Arial"/>
        <family val="2"/>
      </rPr>
      <t>Firma</t>
    </r>
    <r>
      <rPr>
        <sz val="8"/>
        <color theme="1"/>
        <rFont val="Arial"/>
        <family val="2"/>
      </rPr>
      <t xml:space="preserve"> / Adresse</t>
    </r>
  </si>
  <si>
    <t>Telefon (Kontaktperson)</t>
  </si>
  <si>
    <t>E-Mail (Kontaktperson)</t>
  </si>
  <si>
    <r>
      <t xml:space="preserve">Vorname / Name </t>
    </r>
    <r>
      <rPr>
        <sz val="7"/>
        <color theme="1"/>
        <rFont val="Arial"/>
        <family val="2"/>
      </rPr>
      <t>(Kontaktperson, falls bekannt)</t>
    </r>
  </si>
  <si>
    <r>
      <t xml:space="preserve">Name / Vorname </t>
    </r>
    <r>
      <rPr>
        <sz val="7"/>
        <color theme="1"/>
        <rFont val="Arial"/>
        <family val="2"/>
      </rPr>
      <t>(Kontaktperson, falls bekannt)</t>
    </r>
  </si>
  <si>
    <t>Vorname / Name verantw. Pers.</t>
  </si>
  <si>
    <r>
      <t xml:space="preserve">Vorname / Name </t>
    </r>
    <r>
      <rPr>
        <sz val="7"/>
        <color theme="1"/>
        <rFont val="Arial"/>
        <family val="2"/>
      </rPr>
      <t>(Kontaktperson)</t>
    </r>
  </si>
  <si>
    <t>Vorname / Name</t>
  </si>
  <si>
    <t xml:space="preserve">Formulare und Merkblätter zum Thema Baustellenentwässerung sind auf der Webseite vom Amt für Gewässer unter der Rubrik ➝ Gewässerschutz ➝ Industrie-/ Gewerbeabwasser ➝ Baustellen abrufbar:  </t>
  </si>
  <si>
    <t xml:space="preserve">     1. Zusätzliche Schutz- und Warnvorrichtungen:
         Automatische pH-Wert Regulierung &amp; Endkontrolle, Trübungsonde mit Aufzeichnung, Alarmfunktion</t>
  </si>
  <si>
    <t>Bitte kontrollieren!</t>
  </si>
  <si>
    <t xml:space="preserve">Absetzraum min. 0.8 m / Schlammraum min. 0.4 m </t>
  </si>
  <si>
    <r>
      <rPr>
        <sz val="8"/>
        <color rgb="FFFF0000"/>
        <rFont val="Calibri"/>
        <family val="2"/>
      </rPr>
      <t>▪</t>
    </r>
    <r>
      <rPr>
        <sz val="10.4"/>
        <color rgb="FFFF0000"/>
        <rFont val="Arial"/>
        <family val="2"/>
      </rPr>
      <t xml:space="preserve"> </t>
    </r>
    <r>
      <rPr>
        <sz val="8"/>
        <color rgb="FFFF0000"/>
        <rFont val="Arial"/>
        <family val="2"/>
      </rPr>
      <t>Bitte kontrollieren Sie, dass alle grau hinterlegten Zellen ausgefüllt sind!</t>
    </r>
  </si>
  <si>
    <t>▪ Bitte senden Sie das Formular als Excel Datei sowie dazugehörige Dokumente per E-Mail an die zuständige Gemeinde/Bezirk</t>
  </si>
  <si>
    <t>▪ Die Ableitung bzw. Einleitung des Baustellenabwassers darf erst mit Vorliegen der kantonalen Bewilligung erfolgen!</t>
  </si>
  <si>
    <t>Nur die Grau hinterlegten Zellen sind auszufüllen! (Vorsicht, können sich während dem Ausfüllen ändern)!</t>
  </si>
  <si>
    <t>1.8 Rechnungsadresse</t>
  </si>
  <si>
    <t>1.7 Rechnungskontrolle (falls vorhanden)</t>
  </si>
  <si>
    <t>Rechnungsadresse =  juristische oder natürliche Person, welche den Rechnungsbetrag begleicht!</t>
  </si>
  <si>
    <t>Zuständigkeit</t>
  </si>
  <si>
    <t>Alexander Dedek</t>
  </si>
  <si>
    <t>Miriam Ortheil</t>
  </si>
  <si>
    <t>Urs Peter Vonarburg</t>
  </si>
  <si>
    <t>Version 1.5.2026</t>
  </si>
  <si>
    <t>Die Ableitung in ein OFG bedarf Ausnahmebewilligung vom Kanton!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</si>
</sst>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dd/mm/yyyy;@"/>
  </numFmts>
  <fonts count="46" x14ac:knownFonts="1">
    <font>
      <sz val="11"/>
      <color theme="1"/>
      <name val="Calibri"/>
      <family val="2"/>
      <scheme val="minor"/>
    </font>
    <font>
      <sz val="15"/>
      <color theme="1"/>
      <name val="TradeGothic Light"/>
      <family val="2"/>
    </font>
    <font>
      <sz val="18"/>
      <color theme="1"/>
      <name val="Arial"/>
      <family val="2"/>
    </font>
    <font>
      <sz val="8"/>
      <color theme="1"/>
      <name val="Arial"/>
      <family val="2"/>
    </font>
    <font>
      <b/>
      <sz val="8"/>
      <color theme="1"/>
      <name val="Arial"/>
      <family val="2"/>
    </font>
    <font>
      <b/>
      <sz val="9"/>
      <color theme="1"/>
      <name val="Arial"/>
      <family val="2"/>
    </font>
    <font>
      <sz val="8"/>
      <color theme="1"/>
      <name val="Calibri"/>
      <family val="2"/>
      <scheme val="minor"/>
    </font>
    <font>
      <sz val="7"/>
      <color theme="1"/>
      <name val="Arial"/>
      <family val="2"/>
    </font>
    <font>
      <b/>
      <sz val="7"/>
      <color theme="1"/>
      <name val="Arial"/>
      <family val="2"/>
    </font>
    <font>
      <vertAlign val="superscript"/>
      <sz val="8"/>
      <color theme="1"/>
      <name val="Arial"/>
      <family val="2"/>
    </font>
    <font>
      <sz val="7"/>
      <color rgb="FFFF0000"/>
      <name val="Arial"/>
      <family val="2"/>
    </font>
    <font>
      <sz val="7"/>
      <name val="Arial"/>
      <family val="2"/>
    </font>
    <font>
      <sz val="8"/>
      <color rgb="FFFF0000"/>
      <name val="Arial"/>
      <family val="2"/>
    </font>
    <font>
      <sz val="8"/>
      <color theme="4"/>
      <name val="Arial"/>
      <family val="2"/>
    </font>
    <font>
      <b/>
      <sz val="9"/>
      <name val="Arial"/>
      <family val="2"/>
    </font>
    <font>
      <sz val="7"/>
      <color theme="1"/>
      <name val="Calibri"/>
      <family val="2"/>
      <scheme val="minor"/>
    </font>
    <font>
      <sz val="7"/>
      <color theme="8"/>
      <name val="Calibri"/>
      <family val="2"/>
      <scheme val="minor"/>
    </font>
    <font>
      <sz val="8"/>
      <color theme="8"/>
      <name val="Calibri"/>
      <family val="2"/>
      <scheme val="minor"/>
    </font>
    <font>
      <sz val="8"/>
      <name val="Arial"/>
      <family val="2"/>
    </font>
    <font>
      <sz val="8"/>
      <color rgb="FFC00000"/>
      <name val="Arial"/>
      <family val="2"/>
    </font>
    <font>
      <b/>
      <sz val="9"/>
      <color theme="9" tint="-0.249977111117893"/>
      <name val="Arial"/>
      <family val="2"/>
    </font>
    <font>
      <sz val="8"/>
      <color theme="9" tint="-0.249977111117893"/>
      <name val="Arial"/>
      <family val="2"/>
    </font>
    <font>
      <sz val="7"/>
      <color theme="9" tint="-0.249977111117893"/>
      <name val="Arial"/>
      <family val="2"/>
    </font>
    <font>
      <u/>
      <sz val="11"/>
      <color theme="10"/>
      <name val="Calibri"/>
      <family val="2"/>
      <scheme val="minor"/>
    </font>
    <font>
      <sz val="8"/>
      <color theme="0"/>
      <name val="Arial"/>
      <family val="2"/>
    </font>
    <font>
      <vertAlign val="superscript"/>
      <sz val="7"/>
      <color theme="1"/>
      <name val="Arial"/>
      <family val="2"/>
    </font>
    <font>
      <u/>
      <sz val="7"/>
      <color theme="10"/>
      <name val="Arial"/>
      <family val="2"/>
    </font>
    <font>
      <sz val="11"/>
      <color theme="1"/>
      <name val="TradeGothic"/>
      <family val="2"/>
    </font>
    <font>
      <sz val="11"/>
      <color theme="8"/>
      <name val="TradeGothic"/>
      <family val="2"/>
    </font>
    <font>
      <b/>
      <sz val="11"/>
      <color theme="1"/>
      <name val="TradeGothic"/>
      <family val="2"/>
    </font>
    <font>
      <sz val="11"/>
      <name val="TradeGothic"/>
      <family val="2"/>
    </font>
    <font>
      <b/>
      <sz val="11"/>
      <name val="TradeGothic"/>
      <family val="2"/>
    </font>
    <font>
      <b/>
      <sz val="14"/>
      <color theme="1"/>
      <name val="TradeGothic"/>
      <family val="2"/>
    </font>
    <font>
      <b/>
      <sz val="11"/>
      <color theme="8"/>
      <name val="TradeGothic"/>
      <family val="2"/>
    </font>
    <font>
      <sz val="8"/>
      <color theme="1"/>
      <name val="TradeGothic"/>
      <family val="2"/>
    </font>
    <font>
      <sz val="15"/>
      <color theme="1"/>
      <name val="TradeGothic"/>
      <family val="2"/>
    </font>
    <font>
      <b/>
      <sz val="9"/>
      <color indexed="81"/>
      <name val="Segoe UI"/>
      <family val="2"/>
    </font>
    <font>
      <sz val="9"/>
      <color indexed="81"/>
      <name val="Segoe UI"/>
      <family val="2"/>
    </font>
    <font>
      <sz val="8"/>
      <color theme="1"/>
      <name val="Calibri"/>
      <family val="2"/>
    </font>
    <font>
      <sz val="10.4"/>
      <color theme="1"/>
      <name val="Arial"/>
      <family val="2"/>
    </font>
    <font>
      <u/>
      <sz val="8"/>
      <color theme="1"/>
      <name val="Arial"/>
      <family val="2"/>
    </font>
    <font>
      <sz val="14"/>
      <color theme="1"/>
      <name val="Arial"/>
      <family val="2"/>
    </font>
    <font>
      <b/>
      <sz val="8"/>
      <color rgb="FFC00000"/>
      <name val="Arial"/>
      <family val="2"/>
    </font>
    <font>
      <sz val="8"/>
      <color rgb="FFFF0000"/>
      <name val="Calibri"/>
      <family val="2"/>
    </font>
    <font>
      <sz val="10.4"/>
      <color rgb="FFFF0000"/>
      <name val="Arial"/>
      <family val="2"/>
    </font>
    <font>
      <b/>
      <sz val="11"/>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21">
    <border>
      <left/>
      <right/>
      <top/>
      <bottom/>
      <diagonal/>
    </border>
    <border>
      <left/>
      <right/>
      <top/>
      <bottom style="medium">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medium">
        <color indexed="64"/>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s>
  <cellStyleXfs count="2">
    <xf numFmtId="0" fontId="0" fillId="0" borderId="0"/>
    <xf numFmtId="0" fontId="23" fillId="0" borderId="0" applyNumberFormat="0" applyFill="0" applyBorder="0" applyAlignment="0" applyProtection="0"/>
  </cellStyleXfs>
  <cellXfs count="152">
    <xf numFmtId="0" fontId="0" fillId="0" borderId="0" xfId="0"/>
    <xf numFmtId="0" fontId="1" fillId="2" borderId="0" xfId="0" applyFont="1" applyFill="1" applyAlignment="1">
      <alignment vertical="top"/>
    </xf>
    <xf numFmtId="0" fontId="0" fillId="2" borderId="0" xfId="0" applyFill="1"/>
    <xf numFmtId="0" fontId="2" fillId="2" borderId="0" xfId="0" applyFont="1" applyFill="1" applyAlignment="1">
      <alignment vertical="center"/>
    </xf>
    <xf numFmtId="0" fontId="5" fillId="2" borderId="1" xfId="0" applyFont="1" applyFill="1" applyBorder="1"/>
    <xf numFmtId="0" fontId="0" fillId="2" borderId="1" xfId="0" applyFill="1" applyBorder="1"/>
    <xf numFmtId="0" fontId="0" fillId="3" borderId="0" xfId="0" applyFill="1" applyAlignment="1">
      <alignment horizontal="left"/>
    </xf>
    <xf numFmtId="0" fontId="0" fillId="0" borderId="0" xfId="0" applyAlignment="1">
      <alignment horizontal="left"/>
    </xf>
    <xf numFmtId="0" fontId="3" fillId="2" borderId="0" xfId="0" applyFont="1" applyFill="1" applyAlignment="1">
      <alignment vertical="top"/>
    </xf>
    <xf numFmtId="0" fontId="5" fillId="2" borderId="1" xfId="0" applyFont="1" applyFill="1" applyBorder="1" applyAlignment="1">
      <alignment vertical="top"/>
    </xf>
    <xf numFmtId="0" fontId="7" fillId="2" borderId="0" xfId="0" applyFont="1" applyFill="1" applyAlignment="1">
      <alignment vertical="top" wrapText="1"/>
    </xf>
    <xf numFmtId="49" fontId="7" fillId="2" borderId="2" xfId="0" applyNumberFormat="1" applyFont="1" applyFill="1" applyBorder="1" applyAlignment="1">
      <alignment vertical="top" wrapText="1"/>
    </xf>
    <xf numFmtId="0" fontId="3" fillId="2" borderId="2" xfId="0" applyFont="1" applyFill="1" applyBorder="1" applyAlignment="1">
      <alignment vertical="top"/>
    </xf>
    <xf numFmtId="0" fontId="0" fillId="2" borderId="1" xfId="0" applyFill="1" applyBorder="1" applyAlignment="1">
      <alignment vertical="top"/>
    </xf>
    <xf numFmtId="0" fontId="5" fillId="2" borderId="3" xfId="0" applyFont="1" applyFill="1" applyBorder="1" applyAlignment="1">
      <alignment vertical="top"/>
    </xf>
    <xf numFmtId="0" fontId="7" fillId="2" borderId="0" xfId="0" applyFont="1" applyFill="1" applyAlignment="1">
      <alignment vertical="top"/>
    </xf>
    <xf numFmtId="0" fontId="7" fillId="2" borderId="2" xfId="0" applyFont="1" applyFill="1" applyBorder="1" applyAlignment="1">
      <alignment vertical="top"/>
    </xf>
    <xf numFmtId="0" fontId="8" fillId="2" borderId="1" xfId="0" applyFont="1" applyFill="1" applyBorder="1" applyAlignment="1">
      <alignment vertical="top"/>
    </xf>
    <xf numFmtId="49" fontId="3" fillId="2" borderId="4" xfId="0" applyNumberFormat="1" applyFont="1" applyFill="1" applyBorder="1" applyAlignment="1">
      <alignment vertical="top" wrapText="1"/>
    </xf>
    <xf numFmtId="0" fontId="7" fillId="2" borderId="4" xfId="0" applyFont="1" applyFill="1" applyBorder="1" applyAlignment="1">
      <alignment vertical="top"/>
    </xf>
    <xf numFmtId="0" fontId="6" fillId="2" borderId="0" xfId="0" applyFont="1" applyFill="1" applyAlignment="1">
      <alignment vertical="top"/>
    </xf>
    <xf numFmtId="0" fontId="4" fillId="2" borderId="0" xfId="0" applyFont="1" applyFill="1" applyAlignment="1">
      <alignment vertical="top"/>
    </xf>
    <xf numFmtId="0" fontId="7" fillId="2" borderId="2" xfId="0" applyFont="1" applyFill="1" applyBorder="1" applyAlignment="1">
      <alignment vertical="top" wrapText="1"/>
    </xf>
    <xf numFmtId="0" fontId="3" fillId="2" borderId="2" xfId="0" applyFont="1" applyFill="1" applyBorder="1" applyAlignment="1">
      <alignment vertical="top" wrapText="1"/>
    </xf>
    <xf numFmtId="0" fontId="10" fillId="2" borderId="0" xfId="0" applyFont="1" applyFill="1" applyAlignment="1">
      <alignment vertical="top" wrapText="1"/>
    </xf>
    <xf numFmtId="0" fontId="3" fillId="2" borderId="0" xfId="0" applyFont="1" applyFill="1" applyAlignment="1">
      <alignment vertical="top" wrapText="1"/>
    </xf>
    <xf numFmtId="0" fontId="7" fillId="2" borderId="5" xfId="0" applyFont="1" applyFill="1" applyBorder="1" applyAlignment="1">
      <alignment vertical="top"/>
    </xf>
    <xf numFmtId="0" fontId="4" fillId="2" borderId="0" xfId="0" applyFont="1" applyFill="1" applyAlignment="1">
      <alignment vertical="top" wrapText="1"/>
    </xf>
    <xf numFmtId="49" fontId="7" fillId="2" borderId="0" xfId="0" applyNumberFormat="1" applyFont="1" applyFill="1" applyAlignment="1">
      <alignment vertical="top" wrapText="1"/>
    </xf>
    <xf numFmtId="0" fontId="7" fillId="2" borderId="1" xfId="0" applyFont="1" applyFill="1" applyBorder="1" applyAlignment="1">
      <alignment vertical="top"/>
    </xf>
    <xf numFmtId="49" fontId="6" fillId="2" borderId="0" xfId="0" applyNumberFormat="1" applyFont="1" applyFill="1" applyAlignment="1">
      <alignment vertical="top"/>
    </xf>
    <xf numFmtId="0" fontId="6" fillId="2" borderId="0" xfId="0" applyFont="1" applyFill="1"/>
    <xf numFmtId="0" fontId="0" fillId="2" borderId="0" xfId="0" applyFill="1" applyAlignment="1">
      <alignment vertical="top"/>
    </xf>
    <xf numFmtId="0" fontId="14" fillId="2" borderId="1" xfId="0" applyFont="1" applyFill="1" applyBorder="1"/>
    <xf numFmtId="0" fontId="14" fillId="2" borderId="1" xfId="0" applyFont="1" applyFill="1" applyBorder="1" applyAlignment="1">
      <alignment vertical="top"/>
    </xf>
    <xf numFmtId="3" fontId="0" fillId="0" borderId="0" xfId="0" applyNumberFormat="1"/>
    <xf numFmtId="49" fontId="3" fillId="2" borderId="0" xfId="0" applyNumberFormat="1" applyFont="1" applyFill="1" applyAlignment="1">
      <alignment vertical="top"/>
    </xf>
    <xf numFmtId="49" fontId="7" fillId="2" borderId="0" xfId="0" applyNumberFormat="1" applyFont="1" applyFill="1" applyAlignment="1">
      <alignment vertical="top"/>
    </xf>
    <xf numFmtId="0" fontId="15" fillId="2" borderId="0" xfId="0" applyFont="1" applyFill="1"/>
    <xf numFmtId="0" fontId="20" fillId="2" borderId="1" xfId="0" applyFont="1" applyFill="1" applyBorder="1" applyAlignment="1">
      <alignment vertical="top"/>
    </xf>
    <xf numFmtId="0" fontId="17" fillId="2" borderId="0" xfId="0" applyFont="1" applyFill="1"/>
    <xf numFmtId="0" fontId="16" fillId="2" borderId="0" xfId="0" applyFont="1" applyFill="1"/>
    <xf numFmtId="0" fontId="20" fillId="2" borderId="0" xfId="0" applyFont="1" applyFill="1" applyAlignment="1">
      <alignment vertical="top"/>
    </xf>
    <xf numFmtId="0" fontId="6" fillId="2" borderId="0" xfId="0" applyFont="1" applyFill="1" applyAlignment="1">
      <alignment horizontal="left" vertical="top"/>
    </xf>
    <xf numFmtId="0" fontId="5" fillId="2" borderId="1" xfId="0" applyFont="1" applyFill="1" applyBorder="1" applyAlignment="1">
      <alignment horizontal="left" vertical="top"/>
    </xf>
    <xf numFmtId="0" fontId="4" fillId="2" borderId="0" xfId="0" applyFont="1" applyFill="1" applyAlignment="1">
      <alignment horizontal="left" vertical="top"/>
    </xf>
    <xf numFmtId="0" fontId="3" fillId="2" borderId="0" xfId="0" applyFont="1" applyFill="1" applyAlignment="1">
      <alignment horizontal="left" vertical="top"/>
    </xf>
    <xf numFmtId="0" fontId="3" fillId="2" borderId="0" xfId="0" applyFont="1" applyFill="1" applyAlignment="1" applyProtection="1">
      <alignment horizontal="left" vertical="top"/>
      <protection locked="0"/>
    </xf>
    <xf numFmtId="0" fontId="3" fillId="2" borderId="2" xfId="0" applyFont="1" applyFill="1" applyBorder="1" applyAlignment="1" applyProtection="1">
      <alignment horizontal="left" vertical="top"/>
      <protection locked="0"/>
    </xf>
    <xf numFmtId="0" fontId="3" fillId="3" borderId="2" xfId="0" applyFont="1" applyFill="1" applyBorder="1" applyAlignment="1" applyProtection="1">
      <alignment horizontal="left" vertical="top"/>
      <protection locked="0"/>
    </xf>
    <xf numFmtId="0" fontId="3" fillId="3" borderId="2" xfId="0" applyFont="1" applyFill="1" applyBorder="1" applyAlignment="1" applyProtection="1">
      <alignment horizontal="left" vertical="top" wrapText="1"/>
      <protection locked="0"/>
    </xf>
    <xf numFmtId="0" fontId="6" fillId="2" borderId="0" xfId="0" applyFont="1" applyFill="1" applyAlignment="1">
      <alignment horizontal="left"/>
    </xf>
    <xf numFmtId="165" fontId="3" fillId="3" borderId="0" xfId="0" applyNumberFormat="1" applyFont="1" applyFill="1" applyAlignment="1" applyProtection="1">
      <alignment horizontal="left" vertical="top"/>
      <protection locked="0"/>
    </xf>
    <xf numFmtId="0" fontId="3" fillId="3" borderId="0" xfId="0" applyFont="1" applyFill="1" applyAlignment="1" applyProtection="1">
      <alignment horizontal="left" vertical="top"/>
      <protection locked="0"/>
    </xf>
    <xf numFmtId="0" fontId="3" fillId="2" borderId="2" xfId="0" applyFont="1" applyFill="1" applyBorder="1" applyAlignment="1" applyProtection="1">
      <alignment horizontal="left" vertical="top" wrapText="1"/>
      <protection locked="0"/>
    </xf>
    <xf numFmtId="0" fontId="0" fillId="2" borderId="0" xfId="0" applyFill="1" applyAlignment="1">
      <alignment horizontal="left"/>
    </xf>
    <xf numFmtId="0" fontId="5" fillId="2" borderId="3" xfId="0" applyFont="1" applyFill="1" applyBorder="1" applyAlignment="1">
      <alignment horizontal="left" vertical="top"/>
    </xf>
    <xf numFmtId="0" fontId="3" fillId="3" borderId="4" xfId="0" applyFont="1" applyFill="1" applyBorder="1" applyAlignment="1" applyProtection="1">
      <alignment horizontal="left" vertical="top"/>
      <protection locked="0"/>
    </xf>
    <xf numFmtId="49" fontId="3" fillId="3" borderId="0" xfId="0" applyNumberFormat="1" applyFont="1" applyFill="1" applyAlignment="1" applyProtection="1">
      <alignment horizontal="left" vertical="top" wrapText="1"/>
      <protection locked="0"/>
    </xf>
    <xf numFmtId="49" fontId="3" fillId="3" borderId="2" xfId="0" applyNumberFormat="1"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0" xfId="0" applyFont="1" applyFill="1" applyAlignment="1">
      <alignment horizontal="left" vertical="top" wrapText="1"/>
    </xf>
    <xf numFmtId="0" fontId="12" fillId="2" borderId="2" xfId="0" applyFont="1" applyFill="1" applyBorder="1" applyAlignment="1">
      <alignment vertical="top" wrapText="1"/>
    </xf>
    <xf numFmtId="14" fontId="3" fillId="3" borderId="2" xfId="0" applyNumberFormat="1" applyFont="1" applyFill="1" applyBorder="1" applyAlignment="1" applyProtection="1">
      <alignment horizontal="left" vertical="top"/>
      <protection locked="0"/>
    </xf>
    <xf numFmtId="0" fontId="5" fillId="2" borderId="0" xfId="0" applyFont="1" applyFill="1" applyAlignment="1">
      <alignment vertical="top"/>
    </xf>
    <xf numFmtId="0" fontId="5" fillId="2" borderId="0" xfId="0" applyFont="1" applyFill="1" applyAlignment="1">
      <alignment horizontal="left" vertical="top"/>
    </xf>
    <xf numFmtId="14" fontId="3" fillId="3" borderId="0" xfId="0" applyNumberFormat="1" applyFont="1" applyFill="1" applyAlignment="1" applyProtection="1">
      <alignment horizontal="left" vertical="top"/>
      <protection locked="0"/>
    </xf>
    <xf numFmtId="0" fontId="24" fillId="2" borderId="0" xfId="0" applyFont="1" applyFill="1" applyAlignment="1" applyProtection="1">
      <alignment horizontal="left" vertical="top"/>
      <protection locked="0"/>
    </xf>
    <xf numFmtId="0" fontId="24" fillId="2" borderId="0" xfId="0" applyFont="1" applyFill="1" applyAlignment="1" applyProtection="1">
      <alignment horizontal="left" vertical="top" wrapText="1"/>
      <protection locked="0"/>
    </xf>
    <xf numFmtId="0" fontId="24" fillId="2" borderId="2" xfId="0" applyFont="1" applyFill="1" applyBorder="1" applyAlignment="1" applyProtection="1">
      <alignment horizontal="left" vertical="top"/>
      <protection locked="0"/>
    </xf>
    <xf numFmtId="0" fontId="18" fillId="3" borderId="0" xfId="0" applyFont="1" applyFill="1" applyAlignment="1" applyProtection="1">
      <alignment horizontal="left" vertical="top"/>
      <protection locked="0"/>
    </xf>
    <xf numFmtId="0" fontId="23" fillId="0" borderId="0" xfId="1"/>
    <xf numFmtId="49" fontId="0" fillId="3" borderId="0" xfId="0" applyNumberFormat="1" applyFill="1" applyAlignment="1">
      <alignment horizontal="left"/>
    </xf>
    <xf numFmtId="164" fontId="3" fillId="2" borderId="0" xfId="0" applyNumberFormat="1" applyFont="1" applyFill="1" applyAlignment="1">
      <alignment horizontal="left" vertical="top"/>
    </xf>
    <xf numFmtId="0" fontId="4" fillId="2" borderId="2" xfId="0" applyFont="1" applyFill="1" applyBorder="1" applyAlignment="1">
      <alignment vertical="top" wrapText="1"/>
    </xf>
    <xf numFmtId="0" fontId="3" fillId="2" borderId="2" xfId="0" applyFont="1" applyFill="1" applyBorder="1" applyAlignment="1">
      <alignment horizontal="left" vertical="top"/>
    </xf>
    <xf numFmtId="49" fontId="7" fillId="2" borderId="14" xfId="0" applyNumberFormat="1" applyFont="1" applyFill="1" applyBorder="1" applyAlignment="1">
      <alignment vertical="top" wrapText="1"/>
    </xf>
    <xf numFmtId="165" fontId="3" fillId="3" borderId="2" xfId="0" applyNumberFormat="1" applyFont="1" applyFill="1" applyBorder="1" applyAlignment="1" applyProtection="1">
      <alignment horizontal="left" vertical="top" wrapText="1"/>
      <protection locked="0"/>
    </xf>
    <xf numFmtId="49" fontId="10" fillId="2" borderId="0" xfId="0" applyNumberFormat="1" applyFont="1" applyFill="1" applyAlignment="1">
      <alignment vertical="top" wrapText="1"/>
    </xf>
    <xf numFmtId="0" fontId="12" fillId="2" borderId="0" xfId="0" applyFont="1" applyFill="1"/>
    <xf numFmtId="0" fontId="27" fillId="0" borderId="0" xfId="0" applyFont="1"/>
    <xf numFmtId="0" fontId="28" fillId="0" borderId="0" xfId="0" applyFont="1" applyAlignment="1">
      <alignment wrapText="1"/>
    </xf>
    <xf numFmtId="0" fontId="27" fillId="0" borderId="0" xfId="0" applyFont="1" applyAlignment="1">
      <alignment wrapText="1"/>
    </xf>
    <xf numFmtId="0" fontId="29" fillId="0" borderId="0" xfId="0" applyFont="1" applyAlignment="1">
      <alignment wrapText="1"/>
    </xf>
    <xf numFmtId="0" fontId="27" fillId="0" borderId="0" xfId="0" applyFont="1" applyAlignment="1">
      <alignment horizontal="left" vertical="top" wrapText="1"/>
    </xf>
    <xf numFmtId="0" fontId="27" fillId="0" borderId="0" xfId="0" applyFont="1" applyAlignment="1">
      <alignment horizontal="left" vertical="top"/>
    </xf>
    <xf numFmtId="49" fontId="27" fillId="0" borderId="0" xfId="0" applyNumberFormat="1" applyFont="1" applyAlignment="1">
      <alignment horizontal="left" vertical="top" wrapText="1"/>
    </xf>
    <xf numFmtId="49" fontId="27" fillId="0" borderId="0" xfId="0" applyNumberFormat="1" applyFont="1" applyAlignment="1">
      <alignment horizontal="left" vertical="top"/>
    </xf>
    <xf numFmtId="0" fontId="30" fillId="0" borderId="0" xfId="0" applyFont="1" applyAlignment="1">
      <alignment horizontal="left" vertical="top" wrapText="1"/>
    </xf>
    <xf numFmtId="49" fontId="30" fillId="0" borderId="0" xfId="0" applyNumberFormat="1" applyFont="1" applyAlignment="1">
      <alignment horizontal="left" vertical="top" wrapText="1"/>
    </xf>
    <xf numFmtId="49" fontId="31" fillId="0" borderId="0" xfId="0" applyNumberFormat="1" applyFont="1" applyAlignment="1">
      <alignment horizontal="left" vertical="top" wrapText="1"/>
    </xf>
    <xf numFmtId="49" fontId="29" fillId="0" borderId="0" xfId="0" applyNumberFormat="1" applyFont="1" applyAlignment="1">
      <alignment horizontal="left" vertical="top"/>
    </xf>
    <xf numFmtId="49" fontId="29" fillId="0" borderId="0" xfId="0" applyNumberFormat="1" applyFont="1" applyAlignment="1">
      <alignment horizontal="left" vertical="top" wrapText="1"/>
    </xf>
    <xf numFmtId="0" fontId="32" fillId="0" borderId="0" xfId="0" applyFont="1" applyAlignment="1">
      <alignment wrapText="1"/>
    </xf>
    <xf numFmtId="0" fontId="33" fillId="0" borderId="0" xfId="0" applyFont="1" applyAlignment="1">
      <alignment wrapText="1"/>
    </xf>
    <xf numFmtId="0" fontId="34" fillId="0" borderId="0" xfId="0" applyFont="1" applyAlignment="1">
      <alignment horizontal="left" wrapText="1"/>
    </xf>
    <xf numFmtId="0" fontId="35" fillId="0" borderId="0" xfId="0" applyFont="1" applyAlignment="1">
      <alignment wrapText="1"/>
    </xf>
    <xf numFmtId="0" fontId="34" fillId="0" borderId="0" xfId="0" applyFont="1" applyAlignment="1">
      <alignment wrapText="1"/>
    </xf>
    <xf numFmtId="0" fontId="26" fillId="0" borderId="0" xfId="1" applyFont="1" applyFill="1" applyBorder="1" applyAlignment="1" applyProtection="1">
      <alignment horizontal="right"/>
      <protection locked="0"/>
    </xf>
    <xf numFmtId="0" fontId="19" fillId="2" borderId="0" xfId="0" applyFont="1" applyFill="1" applyAlignment="1">
      <alignment vertical="top" wrapText="1"/>
    </xf>
    <xf numFmtId="0" fontId="21" fillId="2" borderId="0" xfId="0" applyFont="1" applyFill="1" applyAlignment="1">
      <alignment vertical="top" wrapText="1"/>
    </xf>
    <xf numFmtId="0" fontId="21" fillId="2" borderId="0" xfId="0" applyFont="1" applyFill="1" applyAlignment="1">
      <alignment vertical="top"/>
    </xf>
    <xf numFmtId="0" fontId="3" fillId="2" borderId="5" xfId="0" applyFont="1" applyFill="1" applyBorder="1" applyAlignment="1">
      <alignment vertical="top"/>
    </xf>
    <xf numFmtId="165" fontId="3" fillId="3" borderId="5" xfId="0" applyNumberFormat="1" applyFont="1" applyFill="1" applyBorder="1" applyAlignment="1" applyProtection="1">
      <alignment horizontal="left" vertical="top" wrapText="1"/>
      <protection locked="0"/>
    </xf>
    <xf numFmtId="0" fontId="41" fillId="2" borderId="0" xfId="0" applyFont="1" applyFill="1" applyAlignment="1">
      <alignment vertical="top"/>
    </xf>
    <xf numFmtId="0" fontId="42" fillId="2" borderId="0" xfId="0" applyFont="1" applyFill="1" applyAlignment="1">
      <alignment vertical="top" wrapText="1"/>
    </xf>
    <xf numFmtId="49" fontId="13" fillId="2" borderId="0" xfId="0" applyNumberFormat="1" applyFont="1" applyFill="1" applyAlignment="1">
      <alignment vertical="top"/>
    </xf>
    <xf numFmtId="0" fontId="18" fillId="2" borderId="0" xfId="1" applyNumberFormat="1" applyFont="1" applyFill="1" applyAlignment="1" applyProtection="1">
      <alignment horizontal="left" vertical="top"/>
      <protection locked="0"/>
    </xf>
    <xf numFmtId="0" fontId="18" fillId="2" borderId="2" xfId="0" applyFont="1" applyFill="1" applyBorder="1" applyAlignment="1" applyProtection="1">
      <alignment horizontal="left" vertical="top" wrapText="1"/>
      <protection locked="0"/>
    </xf>
    <xf numFmtId="0" fontId="3" fillId="2" borderId="17" xfId="0" applyFont="1" applyFill="1" applyBorder="1" applyAlignment="1" applyProtection="1">
      <alignment horizontal="left" vertical="top" wrapText="1"/>
      <protection locked="0"/>
    </xf>
    <xf numFmtId="0" fontId="0" fillId="2" borderId="16" xfId="0" applyFill="1" applyBorder="1"/>
    <xf numFmtId="0" fontId="3" fillId="2" borderId="18" xfId="0" applyFont="1" applyFill="1" applyBorder="1" applyAlignment="1" applyProtection="1">
      <alignment horizontal="left" vertical="top" wrapText="1"/>
      <protection locked="0"/>
    </xf>
    <xf numFmtId="0" fontId="22" fillId="2" borderId="19" xfId="0" applyFont="1" applyFill="1" applyBorder="1" applyAlignment="1">
      <alignment vertical="top"/>
    </xf>
    <xf numFmtId="0" fontId="18" fillId="2" borderId="0" xfId="0" applyFont="1" applyFill="1" applyAlignment="1" applyProtection="1">
      <alignment horizontal="left" vertical="top"/>
      <protection locked="0"/>
    </xf>
    <xf numFmtId="0" fontId="5" fillId="2" borderId="20" xfId="0" applyFont="1" applyFill="1" applyBorder="1" applyAlignment="1">
      <alignment vertical="top"/>
    </xf>
    <xf numFmtId="0" fontId="5" fillId="2" borderId="20" xfId="0" applyFont="1" applyFill="1" applyBorder="1" applyAlignment="1">
      <alignment horizontal="left" vertical="top"/>
    </xf>
    <xf numFmtId="0" fontId="8" fillId="2" borderId="20" xfId="0" applyFont="1" applyFill="1" applyBorder="1" applyAlignment="1">
      <alignment vertical="top"/>
    </xf>
    <xf numFmtId="0" fontId="3" fillId="2" borderId="0" xfId="0" applyFont="1" applyFill="1" applyAlignment="1">
      <alignment horizontal="right"/>
    </xf>
    <xf numFmtId="0" fontId="11" fillId="2" borderId="0" xfId="1" applyFont="1" applyFill="1" applyAlignment="1">
      <alignment vertical="center" wrapText="1"/>
    </xf>
    <xf numFmtId="0" fontId="3" fillId="3" borderId="0" xfId="0" applyFont="1" applyFill="1" applyAlignment="1" applyProtection="1">
      <alignment horizontal="left" vertical="top" wrapText="1"/>
      <protection locked="0"/>
    </xf>
    <xf numFmtId="49" fontId="23" fillId="3" borderId="0" xfId="1" applyNumberFormat="1" applyFill="1" applyAlignment="1" applyProtection="1">
      <alignment horizontal="left" vertical="top"/>
      <protection locked="0"/>
    </xf>
    <xf numFmtId="0" fontId="23" fillId="3" borderId="0" xfId="1" applyFill="1" applyAlignment="1" applyProtection="1">
      <alignment horizontal="left" vertical="top"/>
      <protection locked="0"/>
    </xf>
    <xf numFmtId="0" fontId="11" fillId="2" borderId="0" xfId="1" applyFont="1" applyFill="1" applyAlignment="1" applyProtection="1">
      <alignment vertical="top"/>
    </xf>
    <xf numFmtId="0" fontId="18" fillId="2" borderId="20" xfId="0" applyFont="1" applyFill="1" applyBorder="1" applyAlignment="1" applyProtection="1">
      <alignment horizontal="left" vertical="top" wrapText="1"/>
      <protection locked="0"/>
    </xf>
    <xf numFmtId="0" fontId="5" fillId="2" borderId="20" xfId="0" applyFont="1" applyFill="1" applyBorder="1" applyAlignment="1">
      <alignment vertical="center"/>
    </xf>
    <xf numFmtId="0" fontId="10" fillId="2" borderId="20" xfId="0" applyFont="1" applyFill="1" applyBorder="1" applyAlignment="1">
      <alignment vertical="center" wrapText="1"/>
    </xf>
    <xf numFmtId="0" fontId="45" fillId="0" borderId="0" xfId="0" applyFont="1"/>
    <xf numFmtId="0" fontId="0" fillId="0" borderId="0" xfId="0" applyAlignment="1">
      <alignment wrapText="1"/>
    </xf>
    <xf numFmtId="49" fontId="3" fillId="0" borderId="0" xfId="0" applyNumberFormat="1" applyFont="1" applyAlignment="1">
      <alignment horizontal="left" wrapText="1" indent="2"/>
    </xf>
    <xf numFmtId="0" fontId="3" fillId="0" borderId="0" xfId="0" applyFont="1" applyAlignment="1">
      <alignment horizontal="left" wrapText="1" indent="2"/>
    </xf>
    <xf numFmtId="0" fontId="12" fillId="2" borderId="0" xfId="0" applyFont="1" applyFill="1"/>
    <xf numFmtId="49" fontId="3" fillId="2" borderId="0" xfId="0" applyNumberFormat="1" applyFont="1" applyFill="1" applyAlignment="1">
      <alignment horizontal="left" vertical="center" wrapText="1" indent="2"/>
    </xf>
    <xf numFmtId="0" fontId="7" fillId="2" borderId="0" xfId="0" applyFont="1" applyFill="1" applyAlignment="1">
      <alignment wrapText="1"/>
    </xf>
    <xf numFmtId="0" fontId="0" fillId="0" borderId="0" xfId="0"/>
    <xf numFmtId="49" fontId="12" fillId="2" borderId="9" xfId="0" applyNumberFormat="1" applyFont="1" applyFill="1" applyBorder="1" applyAlignment="1">
      <alignment vertical="center" wrapText="1"/>
    </xf>
    <xf numFmtId="49" fontId="12" fillId="2" borderId="0" xfId="0" applyNumberFormat="1" applyFont="1" applyFill="1" applyAlignment="1">
      <alignment vertical="center" wrapText="1"/>
    </xf>
    <xf numFmtId="49" fontId="12" fillId="2" borderId="10" xfId="0" applyNumberFormat="1" applyFont="1" applyFill="1" applyBorder="1" applyAlignment="1">
      <alignment vertical="center" wrapText="1"/>
    </xf>
    <xf numFmtId="49" fontId="12" fillId="2" borderId="11" xfId="0" applyNumberFormat="1" applyFont="1" applyFill="1" applyBorder="1" applyAlignment="1">
      <alignment vertical="center" wrapText="1"/>
    </xf>
    <xf numFmtId="49" fontId="12" fillId="2" borderId="12" xfId="0" applyNumberFormat="1" applyFont="1" applyFill="1" applyBorder="1" applyAlignment="1">
      <alignment vertical="center" wrapText="1"/>
    </xf>
    <xf numFmtId="49" fontId="12" fillId="2" borderId="13" xfId="0" applyNumberFormat="1" applyFont="1" applyFill="1" applyBorder="1" applyAlignment="1">
      <alignment vertical="center" wrapText="1"/>
    </xf>
    <xf numFmtId="0" fontId="3" fillId="0" borderId="0" xfId="0" applyFont="1" applyAlignment="1">
      <alignment horizontal="left" indent="2"/>
    </xf>
    <xf numFmtId="49" fontId="12" fillId="2" borderId="6" xfId="0" applyNumberFormat="1" applyFont="1" applyFill="1" applyBorder="1" applyAlignment="1">
      <alignment vertical="center" wrapText="1"/>
    </xf>
    <xf numFmtId="49" fontId="12" fillId="2" borderId="7" xfId="0" applyNumberFormat="1" applyFont="1" applyFill="1" applyBorder="1" applyAlignment="1">
      <alignment vertical="center" wrapText="1"/>
    </xf>
    <xf numFmtId="49" fontId="12" fillId="2" borderId="8" xfId="0" applyNumberFormat="1" applyFont="1" applyFill="1" applyBorder="1" applyAlignment="1">
      <alignment vertical="center" wrapText="1"/>
    </xf>
    <xf numFmtId="0" fontId="12" fillId="3" borderId="0" xfId="0" applyFont="1" applyFill="1"/>
    <xf numFmtId="49" fontId="7" fillId="2" borderId="0" xfId="0" applyNumberFormat="1" applyFont="1" applyFill="1" applyAlignment="1">
      <alignment horizontal="left" vertical="center" indent="2"/>
    </xf>
    <xf numFmtId="0" fontId="0" fillId="0" borderId="0" xfId="0" applyAlignment="1">
      <alignment horizontal="left" vertical="center"/>
    </xf>
    <xf numFmtId="49" fontId="12" fillId="2" borderId="5" xfId="0" applyNumberFormat="1" applyFont="1" applyFill="1" applyBorder="1" applyAlignment="1">
      <alignment vertical="top"/>
    </xf>
    <xf numFmtId="165" fontId="12" fillId="2" borderId="0" xfId="0" applyNumberFormat="1" applyFont="1" applyFill="1" applyAlignment="1">
      <alignment vertical="top" wrapText="1"/>
    </xf>
    <xf numFmtId="49" fontId="12" fillId="2" borderId="0" xfId="0" applyNumberFormat="1" applyFont="1" applyFill="1" applyAlignment="1">
      <alignment vertical="top"/>
    </xf>
    <xf numFmtId="0" fontId="21" fillId="2" borderId="15" xfId="0" applyFont="1" applyFill="1" applyBorder="1" applyAlignment="1" applyProtection="1">
      <alignment vertical="top" wrapText="1"/>
      <protection locked="0"/>
    </xf>
    <xf numFmtId="0" fontId="21" fillId="2" borderId="0" xfId="0" applyFont="1" applyFill="1" applyAlignment="1">
      <alignment vertical="top" wrapText="1"/>
    </xf>
  </cellXfs>
  <cellStyles count="2">
    <cellStyle name="Link" xfId="1" builtinId="8"/>
    <cellStyle name="Standard" xfId="0" builtinId="0"/>
  </cellStyles>
  <dxfs count="3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rgb="FFFFC000"/>
        </patternFill>
      </fill>
    </dxf>
    <dxf>
      <fill>
        <patternFill>
          <bgColor theme="9" tint="0.79998168889431442"/>
        </patternFill>
      </fill>
    </dxf>
    <dxf>
      <fill>
        <patternFill>
          <bgColor theme="2"/>
        </patternFill>
      </fill>
    </dxf>
    <dxf>
      <fill>
        <patternFill>
          <bgColor theme="9" tint="0.79998168889431442"/>
        </patternFill>
      </fill>
    </dxf>
    <dxf>
      <fill>
        <patternFill>
          <bgColor rgb="FFFFC000"/>
        </patternFill>
      </fill>
    </dxf>
    <dxf>
      <fill>
        <patternFill>
          <bgColor theme="2"/>
        </patternFill>
      </fill>
    </dxf>
    <dxf>
      <fill>
        <patternFill>
          <bgColor rgb="FFFFC000"/>
        </patternFill>
      </fill>
    </dxf>
    <dxf>
      <fill>
        <patternFill>
          <bgColor theme="9" tint="0.79998168889431442"/>
        </patternFill>
      </fill>
    </dxf>
    <dxf>
      <fill>
        <patternFill>
          <bgColor theme="2"/>
        </patternFill>
      </fill>
    </dxf>
    <dxf>
      <font>
        <color theme="1"/>
      </font>
      <fill>
        <patternFill>
          <bgColor rgb="FFE7E6E6"/>
        </patternFill>
      </fill>
    </dxf>
    <dxf>
      <fill>
        <patternFill>
          <bgColor theme="2"/>
        </patternFill>
      </fill>
    </dxf>
    <dxf>
      <font>
        <color theme="1"/>
      </font>
      <fill>
        <patternFill>
          <bgColor theme="2"/>
        </patternFill>
      </fill>
    </dxf>
    <dxf>
      <fill>
        <patternFill>
          <bgColor theme="2"/>
        </patternFill>
      </fill>
    </dxf>
    <dxf>
      <font>
        <color theme="1"/>
      </font>
      <fill>
        <patternFill>
          <bgColor theme="2"/>
        </patternFill>
      </fill>
    </dxf>
    <dxf>
      <fill>
        <patternFill>
          <bgColor theme="2"/>
        </patternFill>
      </fill>
    </dxf>
    <dxf>
      <font>
        <color theme="0"/>
      </font>
      <numFmt numFmtId="0" formatCode="General"/>
      <fill>
        <patternFill>
          <bgColor theme="0"/>
        </patternFill>
      </fill>
    </dxf>
    <dxf>
      <font>
        <color theme="0"/>
      </font>
      <fill>
        <patternFill>
          <bgColor theme="0"/>
        </patternFill>
      </fill>
    </dxf>
    <dxf>
      <font>
        <color theme="1"/>
      </font>
      <fill>
        <patternFill>
          <bgColor theme="2"/>
        </patternFill>
      </fill>
    </dxf>
    <dxf>
      <font>
        <color theme="1"/>
      </font>
      <fill>
        <patternFill>
          <fgColor theme="2"/>
          <bgColor theme="2"/>
        </patternFill>
      </fill>
    </dxf>
    <dxf>
      <fill>
        <patternFill>
          <bgColor theme="2"/>
        </patternFill>
      </fill>
    </dxf>
    <dxf>
      <font>
        <color theme="1"/>
      </font>
      <fill>
        <patternFill>
          <bgColor theme="2"/>
        </patternFill>
      </fill>
    </dxf>
    <dxf>
      <font>
        <color theme="1"/>
      </font>
      <fill>
        <patternFill>
          <fgColor theme="2"/>
          <bgColor theme="2"/>
        </patternFill>
      </fill>
    </dxf>
    <dxf>
      <fill>
        <patternFill>
          <bgColor theme="2"/>
        </patternFill>
      </fill>
    </dxf>
    <dxf>
      <fill>
        <patternFill>
          <bgColor theme="2"/>
        </patternFill>
      </fill>
    </dxf>
    <dxf>
      <font>
        <color theme="1"/>
      </font>
      <fill>
        <patternFill>
          <fgColor theme="2"/>
          <bgColor theme="2"/>
        </patternFill>
      </fill>
    </dxf>
    <dxf>
      <fill>
        <patternFill>
          <bgColor theme="2"/>
        </patternFill>
      </fill>
    </dxf>
    <dxf>
      <fill>
        <patternFill>
          <bgColor theme="2"/>
        </patternFill>
      </fill>
    </dxf>
    <dxf>
      <font>
        <color theme="0"/>
      </font>
      <fill>
        <patternFill>
          <bgColor theme="0"/>
        </patternFill>
      </fill>
    </dxf>
    <dxf>
      <fill>
        <patternFill>
          <bgColor theme="0"/>
        </patternFill>
      </fill>
    </dxf>
    <dxf>
      <fill>
        <patternFill>
          <bgColor theme="2"/>
        </patternFill>
      </fill>
    </dxf>
    <dxf>
      <font>
        <color theme="1"/>
      </font>
      <fill>
        <patternFill>
          <bgColor theme="9" tint="0.79998168889431442"/>
        </patternFill>
      </fill>
    </dxf>
  </dxfs>
  <tableStyles count="0" defaultTableStyle="TableStyleMedium2" defaultPivotStyle="PivotStyleLight16"/>
  <colors>
    <mruColors>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43962</xdr:colOff>
      <xdr:row>0</xdr:row>
      <xdr:rowOff>593479</xdr:rowOff>
    </xdr:from>
    <xdr:to>
      <xdr:col>3</xdr:col>
      <xdr:colOff>2352919</xdr:colOff>
      <xdr:row>1</xdr:row>
      <xdr:rowOff>36634</xdr:rowOff>
    </xdr:to>
    <xdr:pic>
      <xdr:nvPicPr>
        <xdr:cNvPr id="5" name="Grafik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06058" y="593479"/>
          <a:ext cx="2308957" cy="94517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3324225</xdr:colOff>
      <xdr:row>3</xdr:row>
      <xdr:rowOff>76200</xdr:rowOff>
    </xdr:from>
    <xdr:ext cx="1907540" cy="868045"/>
    <xdr:pic>
      <xdr:nvPicPr>
        <xdr:cNvPr id="2" name="ooImg_1679399176">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76600" y="647700"/>
          <a:ext cx="1907540" cy="868045"/>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F227"/>
  <sheetViews>
    <sheetView tabSelected="1" zoomScale="145" zoomScaleNormal="145" zoomScaleSheetLayoutView="70" zoomScalePageLayoutView="70" workbookViewId="0">
      <selection activeCell="C20" sqref="C20"/>
    </sheetView>
  </sheetViews>
  <sheetFormatPr baseColWidth="10" defaultRowHeight="15" x14ac:dyDescent="0.25"/>
  <cols>
    <col min="1" max="1" width="0.7109375" customWidth="1"/>
    <col min="2" max="2" width="30.85546875" customWidth="1"/>
    <col min="3" max="3" width="35.28515625" customWidth="1"/>
    <col min="4" max="4" width="44.140625" customWidth="1"/>
  </cols>
  <sheetData>
    <row r="1" spans="2:6" ht="118.5" customHeight="1" x14ac:dyDescent="0.25">
      <c r="B1" s="104" t="s">
        <v>0</v>
      </c>
      <c r="C1" s="1"/>
      <c r="D1" s="10" t="s">
        <v>2</v>
      </c>
    </row>
    <row r="2" spans="2:6" ht="23.25" x14ac:dyDescent="0.25">
      <c r="B2" s="3" t="s">
        <v>3</v>
      </c>
      <c r="C2" s="3"/>
      <c r="D2" s="117" t="s">
        <v>314</v>
      </c>
    </row>
    <row r="3" spans="2:6" x14ac:dyDescent="0.25">
      <c r="B3" s="130" t="s">
        <v>166</v>
      </c>
      <c r="C3" s="130"/>
      <c r="D3" s="130"/>
    </row>
    <row r="4" spans="2:6" ht="3" customHeight="1" x14ac:dyDescent="0.25">
      <c r="B4" s="79"/>
      <c r="C4" s="79"/>
      <c r="D4" s="79"/>
    </row>
    <row r="5" spans="2:6" ht="21" customHeight="1" x14ac:dyDescent="0.25">
      <c r="B5" s="132" t="s">
        <v>299</v>
      </c>
      <c r="C5" s="133"/>
      <c r="D5" s="98"/>
    </row>
    <row r="6" spans="2:6" ht="15.75" thickBot="1" x14ac:dyDescent="0.3">
      <c r="B6" s="4" t="s">
        <v>4</v>
      </c>
      <c r="C6" s="4"/>
      <c r="D6" s="5"/>
    </row>
    <row r="7" spans="2:6" ht="13.5" customHeight="1" x14ac:dyDescent="0.25">
      <c r="B7" s="131" t="s">
        <v>249</v>
      </c>
      <c r="C7" s="131"/>
      <c r="D7" s="131"/>
    </row>
    <row r="8" spans="2:6" ht="12" customHeight="1" x14ac:dyDescent="0.25">
      <c r="B8" s="131" t="s">
        <v>250</v>
      </c>
      <c r="C8" s="131"/>
      <c r="D8" s="131"/>
    </row>
    <row r="9" spans="2:6" ht="35.25" customHeight="1" x14ac:dyDescent="0.25">
      <c r="B9" s="131" t="s">
        <v>251</v>
      </c>
      <c r="C9" s="131"/>
      <c r="D9" s="131"/>
    </row>
    <row r="10" spans="2:6" ht="23.25" customHeight="1" x14ac:dyDescent="0.25">
      <c r="B10" s="131" t="s">
        <v>252</v>
      </c>
      <c r="C10" s="131"/>
      <c r="D10" s="131"/>
    </row>
    <row r="11" spans="2:6" ht="34.5" customHeight="1" x14ac:dyDescent="0.25">
      <c r="B11" s="131" t="s">
        <v>255</v>
      </c>
      <c r="C11" s="131"/>
      <c r="D11" s="131"/>
    </row>
    <row r="12" spans="2:6" ht="24.75" customHeight="1" x14ac:dyDescent="0.25">
      <c r="B12" s="128" t="s">
        <v>253</v>
      </c>
      <c r="C12" s="128"/>
      <c r="D12" s="128"/>
    </row>
    <row r="13" spans="2:6" ht="46.5" customHeight="1" x14ac:dyDescent="0.25">
      <c r="B13" s="129" t="s">
        <v>256</v>
      </c>
      <c r="C13" s="129"/>
      <c r="D13" s="129"/>
    </row>
    <row r="14" spans="2:6" ht="15.75" customHeight="1" x14ac:dyDescent="0.25">
      <c r="B14" s="140" t="s">
        <v>257</v>
      </c>
      <c r="C14" s="140"/>
      <c r="D14" s="140"/>
      <c r="F14" s="71"/>
    </row>
    <row r="15" spans="2:6" ht="5.25" customHeight="1" x14ac:dyDescent="0.25">
      <c r="B15" s="145"/>
      <c r="C15" s="146"/>
      <c r="D15" s="146"/>
    </row>
    <row r="16" spans="2:6" x14ac:dyDescent="0.25">
      <c r="B16" s="144" t="s">
        <v>306</v>
      </c>
      <c r="C16" s="144"/>
      <c r="D16" s="144"/>
    </row>
    <row r="17" spans="2:4" ht="6.75" customHeight="1" x14ac:dyDescent="0.25">
      <c r="B17" s="2"/>
      <c r="C17" s="55"/>
      <c r="D17" s="2"/>
    </row>
    <row r="18" spans="2:4" ht="15.75" thickBot="1" x14ac:dyDescent="0.3">
      <c r="B18" s="9" t="s">
        <v>78</v>
      </c>
      <c r="C18" s="44"/>
      <c r="D18" s="13"/>
    </row>
    <row r="19" spans="2:4" ht="15.75" thickBot="1" x14ac:dyDescent="0.3">
      <c r="B19" s="14" t="s">
        <v>5</v>
      </c>
      <c r="C19" s="56"/>
      <c r="D19" s="14"/>
    </row>
    <row r="20" spans="2:4" x14ac:dyDescent="0.25">
      <c r="B20" s="8" t="s">
        <v>8</v>
      </c>
      <c r="C20" s="53"/>
      <c r="D20" s="15" t="s">
        <v>285</v>
      </c>
    </row>
    <row r="21" spans="2:4" x14ac:dyDescent="0.25">
      <c r="B21" s="8" t="s">
        <v>6</v>
      </c>
      <c r="C21" s="53"/>
      <c r="D21" s="15"/>
    </row>
    <row r="22" spans="2:4" x14ac:dyDescent="0.25">
      <c r="B22" s="8" t="s">
        <v>138</v>
      </c>
      <c r="C22" s="53"/>
      <c r="D22" s="122" t="s">
        <v>286</v>
      </c>
    </row>
    <row r="23" spans="2:4" x14ac:dyDescent="0.25">
      <c r="B23" s="8" t="s">
        <v>139</v>
      </c>
      <c r="C23" s="53"/>
      <c r="D23" s="15"/>
    </row>
    <row r="24" spans="2:4" x14ac:dyDescent="0.25">
      <c r="B24" s="8" t="s">
        <v>102</v>
      </c>
      <c r="C24" s="53" t="s">
        <v>17</v>
      </c>
      <c r="D24" s="15"/>
    </row>
    <row r="25" spans="2:4" x14ac:dyDescent="0.25">
      <c r="B25" s="8" t="s">
        <v>258</v>
      </c>
      <c r="C25" s="66"/>
      <c r="D25" s="15"/>
    </row>
    <row r="26" spans="2:4" x14ac:dyDescent="0.25">
      <c r="B26" s="12" t="s">
        <v>137</v>
      </c>
      <c r="C26" s="63"/>
      <c r="D26" s="16"/>
    </row>
    <row r="27" spans="2:4" ht="6" customHeight="1" x14ac:dyDescent="0.25">
      <c r="B27" s="8"/>
      <c r="C27" s="46"/>
      <c r="D27" s="15"/>
    </row>
    <row r="28" spans="2:4" ht="15.75" thickBot="1" x14ac:dyDescent="0.3">
      <c r="B28" s="9" t="s">
        <v>9</v>
      </c>
      <c r="C28" s="44"/>
      <c r="D28" s="17"/>
    </row>
    <row r="29" spans="2:4" x14ac:dyDescent="0.25">
      <c r="B29" s="8" t="s">
        <v>297</v>
      </c>
      <c r="C29" s="53"/>
      <c r="D29" s="15"/>
    </row>
    <row r="30" spans="2:4" x14ac:dyDescent="0.25">
      <c r="B30" s="8" t="s">
        <v>1</v>
      </c>
      <c r="C30" s="53"/>
      <c r="D30" s="15"/>
    </row>
    <row r="31" spans="2:4" x14ac:dyDescent="0.25">
      <c r="B31" s="8" t="s">
        <v>10</v>
      </c>
      <c r="C31" s="120"/>
      <c r="D31" s="15"/>
    </row>
    <row r="32" spans="2:4" x14ac:dyDescent="0.25">
      <c r="B32" s="12" t="s">
        <v>291</v>
      </c>
      <c r="C32" s="50"/>
      <c r="D32" s="16"/>
    </row>
    <row r="33" spans="2:4" ht="6" customHeight="1" x14ac:dyDescent="0.25">
      <c r="B33" s="8"/>
      <c r="C33" s="46"/>
      <c r="D33" s="15"/>
    </row>
    <row r="34" spans="2:4" ht="15.75" thickBot="1" x14ac:dyDescent="0.3">
      <c r="B34" s="9" t="s">
        <v>12</v>
      </c>
      <c r="C34" s="44"/>
      <c r="D34" s="17"/>
    </row>
    <row r="35" spans="2:4" x14ac:dyDescent="0.25">
      <c r="B35" s="8" t="s">
        <v>297</v>
      </c>
      <c r="C35" s="53"/>
      <c r="D35" s="15"/>
    </row>
    <row r="36" spans="2:4" x14ac:dyDescent="0.25">
      <c r="B36" s="8" t="s">
        <v>1</v>
      </c>
      <c r="C36" s="53"/>
      <c r="D36" s="15"/>
    </row>
    <row r="37" spans="2:4" x14ac:dyDescent="0.25">
      <c r="B37" s="8" t="s">
        <v>10</v>
      </c>
      <c r="C37" s="120"/>
      <c r="D37" s="15"/>
    </row>
    <row r="38" spans="2:4" x14ac:dyDescent="0.25">
      <c r="B38" s="12" t="s">
        <v>291</v>
      </c>
      <c r="C38" s="50"/>
      <c r="D38" s="16"/>
    </row>
    <row r="39" spans="2:4" ht="6" customHeight="1" x14ac:dyDescent="0.25">
      <c r="B39" s="8"/>
      <c r="C39" s="46"/>
      <c r="D39" s="15"/>
    </row>
    <row r="40" spans="2:4" ht="15.75" thickBot="1" x14ac:dyDescent="0.3">
      <c r="B40" s="9" t="s">
        <v>13</v>
      </c>
      <c r="C40" s="44"/>
      <c r="D40" s="17"/>
    </row>
    <row r="41" spans="2:4" x14ac:dyDescent="0.25">
      <c r="B41" s="8" t="s">
        <v>294</v>
      </c>
      <c r="C41" s="53"/>
      <c r="D41" s="15"/>
    </row>
    <row r="42" spans="2:4" x14ac:dyDescent="0.25">
      <c r="B42" s="8" t="s">
        <v>1</v>
      </c>
      <c r="C42" s="53"/>
      <c r="D42" s="15"/>
    </row>
    <row r="43" spans="2:4" x14ac:dyDescent="0.25">
      <c r="B43" s="8" t="s">
        <v>10</v>
      </c>
      <c r="C43" s="120"/>
      <c r="D43" s="15"/>
    </row>
    <row r="44" spans="2:4" x14ac:dyDescent="0.25">
      <c r="B44" s="12" t="s">
        <v>291</v>
      </c>
      <c r="C44" s="50"/>
      <c r="D44" s="16"/>
    </row>
    <row r="45" spans="2:4" ht="6" customHeight="1" x14ac:dyDescent="0.25">
      <c r="B45" s="8"/>
      <c r="C45" s="46"/>
      <c r="D45" s="15"/>
    </row>
    <row r="46" spans="2:4" ht="15.75" thickBot="1" x14ac:dyDescent="0.3">
      <c r="B46" s="9" t="s">
        <v>14</v>
      </c>
      <c r="C46" s="44"/>
      <c r="D46" s="17"/>
    </row>
    <row r="47" spans="2:4" x14ac:dyDescent="0.25">
      <c r="B47" s="8" t="s">
        <v>295</v>
      </c>
      <c r="C47" s="53"/>
      <c r="D47" s="15"/>
    </row>
    <row r="48" spans="2:4" x14ac:dyDescent="0.25">
      <c r="B48" s="8" t="s">
        <v>1</v>
      </c>
      <c r="C48" s="53"/>
      <c r="D48" s="15"/>
    </row>
    <row r="49" spans="2:4" x14ac:dyDescent="0.25">
      <c r="B49" s="8" t="s">
        <v>10</v>
      </c>
      <c r="C49" s="120"/>
      <c r="D49" s="15"/>
    </row>
    <row r="50" spans="2:4" x14ac:dyDescent="0.25">
      <c r="B50" s="12" t="s">
        <v>291</v>
      </c>
      <c r="C50" s="50"/>
      <c r="D50" s="16"/>
    </row>
    <row r="51" spans="2:4" ht="6" customHeight="1" x14ac:dyDescent="0.25">
      <c r="B51" s="8"/>
      <c r="C51" s="46"/>
      <c r="D51" s="8"/>
    </row>
    <row r="52" spans="2:4" ht="15.75" thickBot="1" x14ac:dyDescent="0.3">
      <c r="B52" s="9" t="s">
        <v>167</v>
      </c>
      <c r="C52" s="44"/>
      <c r="D52" s="17"/>
    </row>
    <row r="53" spans="2:4" x14ac:dyDescent="0.25">
      <c r="B53" s="8" t="s">
        <v>296</v>
      </c>
      <c r="C53" s="53"/>
      <c r="D53" s="15"/>
    </row>
    <row r="54" spans="2:4" x14ac:dyDescent="0.25">
      <c r="B54" s="8" t="s">
        <v>289</v>
      </c>
      <c r="C54" s="53"/>
      <c r="D54" s="15"/>
    </row>
    <row r="55" spans="2:4" x14ac:dyDescent="0.25">
      <c r="B55" s="8" t="s">
        <v>290</v>
      </c>
      <c r="C55" s="121"/>
      <c r="D55" s="15"/>
    </row>
    <row r="56" spans="2:4" x14ac:dyDescent="0.25">
      <c r="B56" s="8" t="s">
        <v>11</v>
      </c>
      <c r="C56" s="119"/>
      <c r="D56" s="15"/>
    </row>
    <row r="57" spans="2:4" ht="15.75" thickBot="1" x14ac:dyDescent="0.3">
      <c r="B57" s="114" t="s">
        <v>308</v>
      </c>
      <c r="C57" s="115"/>
      <c r="D57" s="116"/>
    </row>
    <row r="58" spans="2:4" ht="15.75" customHeight="1" x14ac:dyDescent="0.25">
      <c r="B58" s="8" t="s">
        <v>297</v>
      </c>
      <c r="C58" s="113"/>
      <c r="D58" s="15"/>
    </row>
    <row r="59" spans="2:4" ht="14.25" customHeight="1" x14ac:dyDescent="0.25">
      <c r="B59" s="8" t="s">
        <v>292</v>
      </c>
      <c r="C59" s="113"/>
      <c r="D59" s="15"/>
    </row>
    <row r="60" spans="2:4" ht="17.25" customHeight="1" x14ac:dyDescent="0.25">
      <c r="B60" s="8" t="s">
        <v>293</v>
      </c>
      <c r="C60" s="113"/>
      <c r="D60" s="15"/>
    </row>
    <row r="61" spans="2:4" ht="18" customHeight="1" x14ac:dyDescent="0.25">
      <c r="B61" s="12" t="s">
        <v>291</v>
      </c>
      <c r="C61" s="108"/>
      <c r="D61" s="16"/>
    </row>
    <row r="62" spans="2:4" ht="24" customHeight="1" thickBot="1" x14ac:dyDescent="0.3">
      <c r="B62" s="124" t="s">
        <v>307</v>
      </c>
      <c r="C62" s="123"/>
      <c r="D62" s="125" t="s">
        <v>309</v>
      </c>
    </row>
    <row r="63" spans="2:4" ht="16.5" customHeight="1" x14ac:dyDescent="0.25">
      <c r="B63" s="8" t="s">
        <v>297</v>
      </c>
      <c r="C63" s="53"/>
      <c r="D63" s="15"/>
    </row>
    <row r="64" spans="2:4" ht="16.5" customHeight="1" x14ac:dyDescent="0.25">
      <c r="B64" s="8" t="s">
        <v>292</v>
      </c>
      <c r="C64" s="53"/>
      <c r="D64" s="15"/>
    </row>
    <row r="65" spans="2:4" ht="16.5" customHeight="1" x14ac:dyDescent="0.25">
      <c r="B65" s="8" t="s">
        <v>293</v>
      </c>
      <c r="C65" s="53"/>
      <c r="D65" s="15"/>
    </row>
    <row r="66" spans="2:4" ht="15" customHeight="1" x14ac:dyDescent="0.25">
      <c r="B66" s="12" t="s">
        <v>291</v>
      </c>
      <c r="C66" s="53"/>
      <c r="D66" s="15"/>
    </row>
    <row r="67" spans="2:4" ht="15.75" thickBot="1" x14ac:dyDescent="0.3">
      <c r="B67" s="114" t="s">
        <v>77</v>
      </c>
      <c r="C67" s="115"/>
      <c r="D67" s="116"/>
    </row>
    <row r="68" spans="2:4" x14ac:dyDescent="0.25">
      <c r="B68" s="8" t="s">
        <v>15</v>
      </c>
      <c r="C68" s="53" t="s">
        <v>17</v>
      </c>
      <c r="D68" s="15" t="s">
        <v>287</v>
      </c>
    </row>
    <row r="69" spans="2:4" x14ac:dyDescent="0.25">
      <c r="B69" s="12" t="s">
        <v>16</v>
      </c>
      <c r="C69" s="49" t="s">
        <v>17</v>
      </c>
      <c r="D69" s="16"/>
    </row>
    <row r="70" spans="2:4" x14ac:dyDescent="0.25">
      <c r="B70" s="8"/>
      <c r="C70" s="46"/>
      <c r="D70" s="8"/>
    </row>
    <row r="71" spans="2:4" ht="15.75" thickBot="1" x14ac:dyDescent="0.3">
      <c r="B71" s="9" t="s">
        <v>76</v>
      </c>
      <c r="C71" s="44"/>
      <c r="D71" s="17"/>
    </row>
    <row r="72" spans="2:4" ht="22.5" x14ac:dyDescent="0.25">
      <c r="B72" s="18" t="s">
        <v>259</v>
      </c>
      <c r="C72" s="57" t="s">
        <v>17</v>
      </c>
      <c r="D72" s="19"/>
    </row>
    <row r="73" spans="2:4" x14ac:dyDescent="0.25">
      <c r="B73" s="8"/>
      <c r="C73" s="46"/>
      <c r="D73" s="8"/>
    </row>
    <row r="74" spans="2:4" ht="15.75" thickBot="1" x14ac:dyDescent="0.3">
      <c r="B74" s="9" t="s">
        <v>75</v>
      </c>
      <c r="C74" s="44"/>
      <c r="D74" s="17"/>
    </row>
    <row r="75" spans="2:4" x14ac:dyDescent="0.25">
      <c r="B75" s="8" t="s">
        <v>28</v>
      </c>
      <c r="C75" s="58"/>
      <c r="D75" s="15" t="s">
        <v>260</v>
      </c>
    </row>
    <row r="76" spans="2:4" x14ac:dyDescent="0.25">
      <c r="B76" s="8" t="s">
        <v>28</v>
      </c>
      <c r="C76" s="58"/>
      <c r="D76" s="15" t="s">
        <v>260</v>
      </c>
    </row>
    <row r="77" spans="2:4" x14ac:dyDescent="0.25">
      <c r="B77" s="12" t="s">
        <v>28</v>
      </c>
      <c r="C77" s="59"/>
      <c r="D77" s="16" t="s">
        <v>260</v>
      </c>
    </row>
    <row r="78" spans="2:4" x14ac:dyDescent="0.25">
      <c r="B78" s="8"/>
      <c r="C78" s="46"/>
      <c r="D78" s="8"/>
    </row>
    <row r="79" spans="2:4" ht="15.75" thickBot="1" x14ac:dyDescent="0.3">
      <c r="B79" s="9" t="s">
        <v>74</v>
      </c>
      <c r="C79" s="44"/>
      <c r="D79" s="17"/>
    </row>
    <row r="80" spans="2:4" x14ac:dyDescent="0.25">
      <c r="B80" s="12" t="s">
        <v>29</v>
      </c>
      <c r="C80" s="50" t="s">
        <v>17</v>
      </c>
      <c r="D80" s="16" t="s">
        <v>30</v>
      </c>
    </row>
    <row r="81" spans="2:4" x14ac:dyDescent="0.25">
      <c r="B81" s="8"/>
      <c r="C81" s="46"/>
      <c r="D81" s="8"/>
    </row>
    <row r="82" spans="2:4" ht="15.75" thickBot="1" x14ac:dyDescent="0.3">
      <c r="B82" s="9" t="s">
        <v>73</v>
      </c>
      <c r="C82" s="44"/>
      <c r="D82" s="17"/>
    </row>
    <row r="83" spans="2:4" ht="36" x14ac:dyDescent="0.25">
      <c r="B83" s="12" t="s">
        <v>31</v>
      </c>
      <c r="C83" s="49" t="s">
        <v>17</v>
      </c>
      <c r="D83" s="11" t="s">
        <v>32</v>
      </c>
    </row>
    <row r="84" spans="2:4" x14ac:dyDescent="0.25">
      <c r="B84" s="8"/>
      <c r="C84" s="46"/>
      <c r="D84" s="8"/>
    </row>
    <row r="85" spans="2:4" ht="15.75" thickBot="1" x14ac:dyDescent="0.3">
      <c r="B85" s="9" t="s">
        <v>72</v>
      </c>
      <c r="C85" s="44"/>
      <c r="D85" s="17"/>
    </row>
    <row r="86" spans="2:4" x14ac:dyDescent="0.25">
      <c r="B86" s="102" t="s">
        <v>33</v>
      </c>
      <c r="C86" s="103"/>
      <c r="D86" s="26" t="s">
        <v>261</v>
      </c>
    </row>
    <row r="87" spans="2:4" x14ac:dyDescent="0.25">
      <c r="B87" s="12" t="s">
        <v>34</v>
      </c>
      <c r="C87" s="77"/>
      <c r="D87" s="16" t="s">
        <v>261</v>
      </c>
    </row>
    <row r="88" spans="2:4" ht="15" customHeight="1" x14ac:dyDescent="0.25">
      <c r="B88" s="64"/>
      <c r="C88" s="65"/>
      <c r="D88" s="32"/>
    </row>
    <row r="89" spans="2:4" ht="15.75" thickBot="1" x14ac:dyDescent="0.3">
      <c r="B89" s="9" t="s">
        <v>277</v>
      </c>
      <c r="C89" s="44"/>
      <c r="D89" s="29" t="s">
        <v>36</v>
      </c>
    </row>
    <row r="90" spans="2:4" x14ac:dyDescent="0.25">
      <c r="B90" s="21" t="s">
        <v>35</v>
      </c>
      <c r="C90" s="45"/>
      <c r="D90" s="26"/>
    </row>
    <row r="91" spans="2:4" ht="49.5" customHeight="1" x14ac:dyDescent="0.25">
      <c r="B91" s="25" t="s">
        <v>37</v>
      </c>
      <c r="C91" s="53" t="s">
        <v>17</v>
      </c>
      <c r="D91" s="28" t="s">
        <v>242</v>
      </c>
    </row>
    <row r="92" spans="2:4" x14ac:dyDescent="0.25">
      <c r="B92" s="8" t="s">
        <v>38</v>
      </c>
      <c r="C92" s="53"/>
      <c r="D92" s="10"/>
    </row>
    <row r="93" spans="2:4" ht="18" x14ac:dyDescent="0.25">
      <c r="B93" s="8" t="s">
        <v>40</v>
      </c>
      <c r="C93" s="53" t="s">
        <v>17</v>
      </c>
      <c r="D93" s="24" t="s">
        <v>50</v>
      </c>
    </row>
    <row r="94" spans="2:4" ht="25.5" customHeight="1" x14ac:dyDescent="0.25">
      <c r="B94" s="8" t="s">
        <v>42</v>
      </c>
      <c r="C94" s="61" t="str">
        <f>IF(C93=Auswahl!G2," ",IF(C93=Auswahl!G3,"Absetzbecken + Neutralisation", "Absetzbecken + Neutralisation mit zusätzlichen Massnahmen"))</f>
        <v xml:space="preserve"> </v>
      </c>
      <c r="D94" s="10"/>
    </row>
    <row r="95" spans="2:4" ht="22.5" x14ac:dyDescent="0.25">
      <c r="B95" s="62" t="s">
        <v>43</v>
      </c>
      <c r="C95" s="54"/>
      <c r="D95" s="22"/>
    </row>
    <row r="96" spans="2:4" ht="7.5" customHeight="1" x14ac:dyDescent="0.25">
      <c r="B96" s="25"/>
      <c r="C96" s="46"/>
      <c r="D96" s="10"/>
    </row>
    <row r="97" spans="2:4" ht="12.75" customHeight="1" x14ac:dyDescent="0.25">
      <c r="B97" s="27" t="s">
        <v>44</v>
      </c>
      <c r="C97" s="46"/>
      <c r="D97" s="78" t="s">
        <v>315</v>
      </c>
    </row>
    <row r="98" spans="2:4" ht="27" x14ac:dyDescent="0.25">
      <c r="B98" s="8" t="s">
        <v>45</v>
      </c>
      <c r="C98" s="53" t="s">
        <v>26</v>
      </c>
      <c r="D98" s="28" t="s">
        <v>160</v>
      </c>
    </row>
    <row r="99" spans="2:4" x14ac:dyDescent="0.25">
      <c r="B99" s="8" t="s">
        <v>38</v>
      </c>
      <c r="C99" s="47"/>
      <c r="D99" s="28"/>
    </row>
    <row r="100" spans="2:4" ht="18" x14ac:dyDescent="0.25">
      <c r="B100" s="8" t="s">
        <v>39</v>
      </c>
      <c r="C100" s="67" t="s">
        <v>17</v>
      </c>
      <c r="D100" s="28" t="s">
        <v>247</v>
      </c>
    </row>
    <row r="101" spans="2:4" ht="22.5" customHeight="1" x14ac:dyDescent="0.25">
      <c r="B101" s="8" t="s">
        <v>42</v>
      </c>
      <c r="C101" s="61" t="str">
        <f>IF(C100=Auswahl!H6,"Absetzbecken + Neutralisation mit zusätzlichen Massnahmen",IF(C100=Auswahl!H4,"Absetzbecken + Neutralisation",IF(C100=Auswahl!H7,"Absetzbecken + Neutralisation mit zusätzlichen Massnahmen", " ")))</f>
        <v xml:space="preserve"> </v>
      </c>
      <c r="D101" s="28"/>
    </row>
    <row r="102" spans="2:4" x14ac:dyDescent="0.25">
      <c r="B102" s="62" t="s">
        <v>248</v>
      </c>
      <c r="C102" s="54"/>
      <c r="D102" s="22"/>
    </row>
    <row r="103" spans="2:4" ht="19.5" customHeight="1" x14ac:dyDescent="0.25">
      <c r="B103" s="8"/>
      <c r="C103" s="46"/>
      <c r="D103" s="78" t="s">
        <v>245</v>
      </c>
    </row>
    <row r="104" spans="2:4" ht="27" x14ac:dyDescent="0.25">
      <c r="B104" s="8" t="s">
        <v>46</v>
      </c>
      <c r="C104" s="53" t="s">
        <v>17</v>
      </c>
      <c r="D104" s="28" t="s">
        <v>49</v>
      </c>
    </row>
    <row r="105" spans="2:4" x14ac:dyDescent="0.25">
      <c r="B105" s="8" t="s">
        <v>38</v>
      </c>
      <c r="C105" s="47"/>
      <c r="D105" s="28"/>
    </row>
    <row r="106" spans="2:4" x14ac:dyDescent="0.25">
      <c r="B106" s="8" t="s">
        <v>39</v>
      </c>
      <c r="C106" s="67" t="s">
        <v>17</v>
      </c>
      <c r="D106" s="28" t="s">
        <v>51</v>
      </c>
    </row>
    <row r="107" spans="2:4" x14ac:dyDescent="0.25">
      <c r="B107" s="12" t="s">
        <v>42</v>
      </c>
      <c r="C107" s="69" t="s">
        <v>17</v>
      </c>
      <c r="D107" s="11"/>
    </row>
    <row r="108" spans="2:4" ht="19.5" customHeight="1" x14ac:dyDescent="0.25">
      <c r="B108" s="8"/>
      <c r="C108" s="46"/>
      <c r="D108" s="78" t="s">
        <v>245</v>
      </c>
    </row>
    <row r="109" spans="2:4" x14ac:dyDescent="0.25">
      <c r="B109" s="8" t="s">
        <v>47</v>
      </c>
      <c r="C109" s="53" t="s">
        <v>17</v>
      </c>
      <c r="D109" s="37" t="s">
        <v>169</v>
      </c>
    </row>
    <row r="110" spans="2:4" x14ac:dyDescent="0.25">
      <c r="B110" s="8" t="s">
        <v>38</v>
      </c>
      <c r="C110" s="60"/>
      <c r="D110" s="28"/>
    </row>
    <row r="111" spans="2:4" x14ac:dyDescent="0.25">
      <c r="B111" s="8" t="s">
        <v>39</v>
      </c>
      <c r="C111" s="67" t="s">
        <v>17</v>
      </c>
      <c r="D111" s="28" t="s">
        <v>51</v>
      </c>
    </row>
    <row r="112" spans="2:4" x14ac:dyDescent="0.25">
      <c r="B112" s="12" t="s">
        <v>42</v>
      </c>
      <c r="C112" s="69" t="s">
        <v>174</v>
      </c>
      <c r="D112" s="11"/>
    </row>
    <row r="113" spans="2:4" ht="7.5" customHeight="1" x14ac:dyDescent="0.25">
      <c r="B113" s="8"/>
      <c r="C113" s="46"/>
      <c r="D113" s="28"/>
    </row>
    <row r="114" spans="2:4" x14ac:dyDescent="0.25">
      <c r="B114" s="21" t="s">
        <v>55</v>
      </c>
      <c r="C114" s="46"/>
      <c r="D114" s="28"/>
    </row>
    <row r="115" spans="2:4" ht="27" x14ac:dyDescent="0.25">
      <c r="B115" s="8" t="s">
        <v>56</v>
      </c>
      <c r="C115" s="53" t="s">
        <v>17</v>
      </c>
      <c r="D115" s="28" t="s">
        <v>243</v>
      </c>
    </row>
    <row r="116" spans="2:4" x14ac:dyDescent="0.25">
      <c r="B116" s="8" t="s">
        <v>38</v>
      </c>
      <c r="C116" s="53"/>
      <c r="D116" s="10"/>
    </row>
    <row r="117" spans="2:4" ht="18" x14ac:dyDescent="0.25">
      <c r="B117" s="8" t="s">
        <v>40</v>
      </c>
      <c r="C117" s="70" t="s">
        <v>17</v>
      </c>
      <c r="D117" s="24" t="s">
        <v>50</v>
      </c>
    </row>
    <row r="118" spans="2:4" x14ac:dyDescent="0.25">
      <c r="B118" s="8" t="s">
        <v>42</v>
      </c>
      <c r="C118" s="53" t="s">
        <v>17</v>
      </c>
      <c r="D118" s="10"/>
    </row>
    <row r="119" spans="2:4" ht="22.15" customHeight="1" x14ac:dyDescent="0.25">
      <c r="B119" s="8"/>
      <c r="C119" s="61" t="str">
        <f>IF(C117=Auswahl!M5,"Absetzbecken + Neutralisation + zusätzliche Massnahmen", " ")</f>
        <v xml:space="preserve"> </v>
      </c>
      <c r="D119" s="10"/>
    </row>
    <row r="120" spans="2:4" ht="22.5" x14ac:dyDescent="0.25">
      <c r="B120" s="62" t="s">
        <v>43</v>
      </c>
      <c r="C120" s="54"/>
      <c r="D120" s="22"/>
    </row>
    <row r="121" spans="2:4" x14ac:dyDescent="0.25">
      <c r="B121" s="20"/>
      <c r="C121" s="43"/>
      <c r="D121" s="28"/>
    </row>
    <row r="122" spans="2:4" ht="15.75" thickBot="1" x14ac:dyDescent="0.3">
      <c r="B122" s="9" t="s">
        <v>278</v>
      </c>
      <c r="C122" s="44"/>
      <c r="D122" s="29" t="s">
        <v>36</v>
      </c>
    </row>
    <row r="123" spans="2:4" x14ac:dyDescent="0.25">
      <c r="B123" s="21" t="s">
        <v>62</v>
      </c>
      <c r="C123" s="45"/>
      <c r="D123" s="26"/>
    </row>
    <row r="124" spans="2:4" x14ac:dyDescent="0.25">
      <c r="B124" s="25" t="s">
        <v>31</v>
      </c>
      <c r="C124" s="53" t="s">
        <v>17</v>
      </c>
      <c r="D124" s="28"/>
    </row>
    <row r="125" spans="2:4" x14ac:dyDescent="0.25">
      <c r="B125" s="8" t="s">
        <v>38</v>
      </c>
      <c r="C125" s="47"/>
      <c r="D125" s="10"/>
    </row>
    <row r="126" spans="2:4" ht="22.5" customHeight="1" x14ac:dyDescent="0.25">
      <c r="B126" s="8" t="s">
        <v>40</v>
      </c>
      <c r="C126" s="68" t="s">
        <v>17</v>
      </c>
      <c r="D126" s="24" t="s">
        <v>67</v>
      </c>
    </row>
    <row r="127" spans="2:4" ht="27" x14ac:dyDescent="0.25">
      <c r="B127" s="8" t="s">
        <v>42</v>
      </c>
      <c r="C127" s="68" t="s">
        <v>17</v>
      </c>
      <c r="D127" s="10" t="s">
        <v>133</v>
      </c>
    </row>
    <row r="128" spans="2:4" ht="22.5" x14ac:dyDescent="0.25">
      <c r="B128" s="62" t="s">
        <v>262</v>
      </c>
      <c r="C128" s="48"/>
      <c r="D128" s="22"/>
    </row>
    <row r="129" spans="2:4" ht="15.75" thickBot="1" x14ac:dyDescent="0.3">
      <c r="B129" s="20"/>
      <c r="C129" s="43"/>
      <c r="D129" s="28"/>
    </row>
    <row r="130" spans="2:4" ht="11.25" customHeight="1" x14ac:dyDescent="0.25">
      <c r="B130" s="141" t="s">
        <v>69</v>
      </c>
      <c r="C130" s="142"/>
      <c r="D130" s="143"/>
    </row>
    <row r="131" spans="2:4" ht="11.25" customHeight="1" x14ac:dyDescent="0.25">
      <c r="B131" s="134" t="s">
        <v>175</v>
      </c>
      <c r="C131" s="135"/>
      <c r="D131" s="136"/>
    </row>
    <row r="132" spans="2:4" ht="10.5" customHeight="1" x14ac:dyDescent="0.25">
      <c r="B132" s="134" t="s">
        <v>71</v>
      </c>
      <c r="C132" s="135"/>
      <c r="D132" s="136"/>
    </row>
    <row r="133" spans="2:4" ht="12.75" customHeight="1" x14ac:dyDescent="0.25">
      <c r="B133" s="134" t="s">
        <v>70</v>
      </c>
      <c r="C133" s="135"/>
      <c r="D133" s="136"/>
    </row>
    <row r="134" spans="2:4" ht="22.5" customHeight="1" x14ac:dyDescent="0.25">
      <c r="B134" s="134" t="s">
        <v>300</v>
      </c>
      <c r="C134" s="135"/>
      <c r="D134" s="136"/>
    </row>
    <row r="135" spans="2:4" ht="13.5" customHeight="1" thickBot="1" x14ac:dyDescent="0.3">
      <c r="B135" s="137" t="s">
        <v>263</v>
      </c>
      <c r="C135" s="138"/>
      <c r="D135" s="139"/>
    </row>
    <row r="136" spans="2:4" x14ac:dyDescent="0.25">
      <c r="B136" s="20"/>
      <c r="C136" s="43"/>
      <c r="D136" s="28"/>
    </row>
    <row r="137" spans="2:4" ht="15.75" thickBot="1" x14ac:dyDescent="0.3">
      <c r="B137" s="9" t="s">
        <v>140</v>
      </c>
      <c r="C137" s="44"/>
      <c r="D137" s="29"/>
    </row>
    <row r="138" spans="2:4" x14ac:dyDescent="0.25">
      <c r="B138" s="8" t="s">
        <v>264</v>
      </c>
      <c r="C138" s="46" t="str">
        <f>IF(OR(Formular!C93=Auswahl!G3,Formular!C100=Auswahl!H4,Formular!C106=Auswahl!I4,Formular!C111=Auswahl!K4,Formular!C117=Auswahl!M4,Formular!C126=Auswahl!P5),"Ja","Nein")</f>
        <v>Nein</v>
      </c>
      <c r="D138" s="28"/>
    </row>
    <row r="139" spans="2:4" x14ac:dyDescent="0.25">
      <c r="B139" s="8" t="s">
        <v>141</v>
      </c>
      <c r="C139" s="67" t="s">
        <v>17</v>
      </c>
      <c r="D139" s="28" t="s">
        <v>301</v>
      </c>
    </row>
    <row r="140" spans="2:4" x14ac:dyDescent="0.25">
      <c r="B140" s="8" t="s">
        <v>93</v>
      </c>
      <c r="C140" s="46" t="str">
        <f>IF(OR(Formular!C93=Auswahl!G4,Formular!C93=Auswahl!G5,Formular!C100=Auswahl!H6,Formular!C117=Auswahl!M3,Formular!C117=Auswahl!M5,Formular!C126=Auswahl!P3,Formular!C126=Auswahl!P4,Formular!C100=Auswahl!H7),"Ja","Nein")</f>
        <v>Nein</v>
      </c>
      <c r="D140" s="28" t="s">
        <v>143</v>
      </c>
    </row>
    <row r="141" spans="2:4" x14ac:dyDescent="0.25">
      <c r="B141" s="8" t="s">
        <v>142</v>
      </c>
      <c r="C141" s="47"/>
      <c r="D141" s="28" t="s">
        <v>144</v>
      </c>
    </row>
    <row r="142" spans="2:4" x14ac:dyDescent="0.25">
      <c r="B142" s="8" t="s">
        <v>275</v>
      </c>
      <c r="C142" s="67" t="s">
        <v>17</v>
      </c>
      <c r="D142" s="118" t="s">
        <v>288</v>
      </c>
    </row>
    <row r="143" spans="2:4" x14ac:dyDescent="0.25">
      <c r="B143" s="20"/>
      <c r="C143" s="43"/>
      <c r="D143" s="15"/>
    </row>
    <row r="144" spans="2:4" ht="15.75" thickBot="1" x14ac:dyDescent="0.3">
      <c r="B144" s="9" t="s">
        <v>279</v>
      </c>
      <c r="C144" s="44"/>
      <c r="D144" s="29"/>
    </row>
    <row r="145" spans="2:4" x14ac:dyDescent="0.25">
      <c r="B145" s="21" t="s">
        <v>265</v>
      </c>
      <c r="C145" s="45"/>
      <c r="D145" s="26"/>
    </row>
    <row r="146" spans="2:4" x14ac:dyDescent="0.25">
      <c r="B146" s="8" t="s">
        <v>98</v>
      </c>
      <c r="C146" s="46" t="str">
        <f>IF(OR(Formular!C93=Auswahl!G3,Formular!C100=Auswahl!H4,Formular!C112=Auswahl!L3,Formular!C117=Auswahl!M4,AND(Formular!C126=Auswahl!P5,Formular!C127=Auswahl!Q4)),"Ja","Nein")</f>
        <v>Nein</v>
      </c>
      <c r="D146" s="15" t="s">
        <v>302</v>
      </c>
    </row>
    <row r="147" spans="2:4" x14ac:dyDescent="0.25">
      <c r="B147" s="8" t="s">
        <v>162</v>
      </c>
      <c r="C147" s="47"/>
      <c r="D147" s="15" t="s">
        <v>161</v>
      </c>
    </row>
    <row r="148" spans="2:4" x14ac:dyDescent="0.25">
      <c r="B148" s="8" t="s">
        <v>79</v>
      </c>
      <c r="C148" s="47"/>
      <c r="D148" s="28" t="s">
        <v>82</v>
      </c>
    </row>
    <row r="149" spans="2:4" x14ac:dyDescent="0.25">
      <c r="B149" s="25" t="s">
        <v>80</v>
      </c>
      <c r="C149" s="47"/>
      <c r="D149" s="10" t="s">
        <v>81</v>
      </c>
    </row>
    <row r="150" spans="2:4" x14ac:dyDescent="0.25">
      <c r="B150" s="25" t="s">
        <v>91</v>
      </c>
      <c r="C150" s="73" t="e">
        <f>C147/(C149*C148)</f>
        <v>#DIV/0!</v>
      </c>
      <c r="D150" s="10" t="s">
        <v>163</v>
      </c>
    </row>
    <row r="151" spans="2:4" x14ac:dyDescent="0.25">
      <c r="B151" s="25" t="s">
        <v>92</v>
      </c>
      <c r="C151" s="73">
        <v>0.02</v>
      </c>
      <c r="D151" s="10" t="s">
        <v>164</v>
      </c>
    </row>
    <row r="152" spans="2:4" x14ac:dyDescent="0.25">
      <c r="B152" s="74" t="s">
        <v>90</v>
      </c>
      <c r="C152" s="75" t="e">
        <f>IF(C150&gt;=C151,"Oberfläche Absetzbecken ausreichend","Becken zu klein oder Pumpen zu gross")</f>
        <v>#DIV/0!</v>
      </c>
      <c r="D152" s="22"/>
    </row>
    <row r="153" spans="2:4" ht="7.5" customHeight="1" x14ac:dyDescent="0.25">
      <c r="B153" s="20"/>
      <c r="C153" s="43"/>
      <c r="D153" s="76"/>
    </row>
    <row r="154" spans="2:4" x14ac:dyDescent="0.25">
      <c r="B154" s="21" t="s">
        <v>266</v>
      </c>
      <c r="C154" s="45"/>
      <c r="D154" s="15"/>
    </row>
    <row r="155" spans="2:4" x14ac:dyDescent="0.25">
      <c r="B155" s="8" t="s">
        <v>98</v>
      </c>
      <c r="C155" s="46" t="str">
        <f>IF(OR(Formular!C93=Auswahl!G4,Formular!C93=Auswahl!G5,Formular!C100=Auswahl!H6,C117=Auswahl!M3,Formular!C117=Auswahl!M5,Formular!C100=Auswahl!H7,AND(OR(Formular!C126=Auswahl!P3,Formular!C126=Auswahl!P4),Formular!C127=Auswahl!Q4)),"Ja","Nein")</f>
        <v>Nein</v>
      </c>
      <c r="D155" s="15" t="s">
        <v>302</v>
      </c>
    </row>
    <row r="156" spans="2:4" x14ac:dyDescent="0.25">
      <c r="B156" s="8" t="s">
        <v>162</v>
      </c>
      <c r="C156" s="47"/>
      <c r="D156" s="15" t="s">
        <v>161</v>
      </c>
    </row>
    <row r="157" spans="2:4" x14ac:dyDescent="0.25">
      <c r="B157" s="8" t="s">
        <v>79</v>
      </c>
      <c r="C157" s="47"/>
      <c r="D157" s="28" t="s">
        <v>82</v>
      </c>
    </row>
    <row r="158" spans="2:4" x14ac:dyDescent="0.25">
      <c r="B158" s="25" t="s">
        <v>80</v>
      </c>
      <c r="C158" s="47"/>
      <c r="D158" s="10" t="s">
        <v>81</v>
      </c>
    </row>
    <row r="159" spans="2:4" x14ac:dyDescent="0.25">
      <c r="B159" s="25" t="s">
        <v>91</v>
      </c>
      <c r="C159" s="73" t="e">
        <f>C156/(C158*C157)</f>
        <v>#DIV/0!</v>
      </c>
      <c r="D159" s="10" t="s">
        <v>163</v>
      </c>
    </row>
    <row r="160" spans="2:4" x14ac:dyDescent="0.25">
      <c r="B160" s="25" t="s">
        <v>92</v>
      </c>
      <c r="C160" s="46">
        <v>3.3000000000000002E-2</v>
      </c>
      <c r="D160" s="10" t="s">
        <v>164</v>
      </c>
    </row>
    <row r="161" spans="2:4" x14ac:dyDescent="0.25">
      <c r="B161" s="74" t="s">
        <v>90</v>
      </c>
      <c r="C161" s="75" t="e">
        <f>IF(C159&gt;=C160,"Oberfläche Absetzbecken ausreichend","Becken zu klein oder Pumpen zu gross")</f>
        <v>#DIV/0!</v>
      </c>
      <c r="D161" s="22"/>
    </row>
    <row r="162" spans="2:4" ht="7.5" customHeight="1" x14ac:dyDescent="0.25">
      <c r="B162" s="27"/>
      <c r="C162" s="46"/>
      <c r="D162" s="10"/>
    </row>
    <row r="163" spans="2:4" x14ac:dyDescent="0.25">
      <c r="B163" s="21" t="s">
        <v>165</v>
      </c>
      <c r="C163" s="45"/>
      <c r="D163" s="15"/>
    </row>
    <row r="164" spans="2:4" x14ac:dyDescent="0.25">
      <c r="B164" s="8" t="s">
        <v>98</v>
      </c>
      <c r="C164" s="46" t="str">
        <f>IF(AND(C127=Auswahl!Q3),"Ja","Nein")</f>
        <v>Nein</v>
      </c>
      <c r="D164" s="15" t="s">
        <v>302</v>
      </c>
    </row>
    <row r="165" spans="2:4" x14ac:dyDescent="0.25">
      <c r="B165" s="8" t="s">
        <v>162</v>
      </c>
      <c r="C165" s="47"/>
      <c r="D165" s="15" t="s">
        <v>161</v>
      </c>
    </row>
    <row r="166" spans="2:4" x14ac:dyDescent="0.25">
      <c r="B166" s="8" t="s">
        <v>79</v>
      </c>
      <c r="C166" s="47"/>
      <c r="D166" s="28" t="s">
        <v>82</v>
      </c>
    </row>
    <row r="167" spans="2:4" x14ac:dyDescent="0.25">
      <c r="B167" s="25" t="s">
        <v>80</v>
      </c>
      <c r="C167" s="47"/>
      <c r="D167" s="10" t="s">
        <v>81</v>
      </c>
    </row>
    <row r="168" spans="2:4" x14ac:dyDescent="0.25">
      <c r="B168" s="25" t="s">
        <v>91</v>
      </c>
      <c r="C168" s="73" t="e">
        <f>C165/(C167*C166)</f>
        <v>#DIV/0!</v>
      </c>
      <c r="D168" s="10" t="s">
        <v>163</v>
      </c>
    </row>
    <row r="169" spans="2:4" x14ac:dyDescent="0.25">
      <c r="B169" s="25" t="s">
        <v>92</v>
      </c>
      <c r="C169" s="46">
        <v>3.3000000000000002E-2</v>
      </c>
      <c r="D169" s="10" t="s">
        <v>164</v>
      </c>
    </row>
    <row r="170" spans="2:4" x14ac:dyDescent="0.25">
      <c r="B170" s="74" t="s">
        <v>90</v>
      </c>
      <c r="C170" s="75" t="e">
        <f>IF(C168&gt;=C169,"Oberfläche Absetzbecken ausreichend","Becken zu klein oder Pumpen zu gross")</f>
        <v>#DIV/0!</v>
      </c>
      <c r="D170" s="22"/>
    </row>
    <row r="171" spans="2:4" x14ac:dyDescent="0.25">
      <c r="B171" s="20"/>
      <c r="C171" s="43"/>
      <c r="D171" s="28"/>
    </row>
    <row r="172" spans="2:4" ht="15.75" thickBot="1" x14ac:dyDescent="0.3">
      <c r="B172" s="9" t="s">
        <v>280</v>
      </c>
      <c r="C172" s="44"/>
      <c r="D172" s="29"/>
    </row>
    <row r="173" spans="2:4" x14ac:dyDescent="0.25">
      <c r="B173" s="21" t="s">
        <v>267</v>
      </c>
      <c r="C173" s="45"/>
      <c r="D173" s="26"/>
    </row>
    <row r="174" spans="2:4" x14ac:dyDescent="0.25">
      <c r="B174" s="8" t="s">
        <v>99</v>
      </c>
      <c r="C174" s="46" t="str">
        <f>IF(OR(Formular!C93=Auswahl!G3,Formular!C100=Auswahl!H4,Formular!C112=Auswahl!L3,AND(Formular!C117=Auswahl!M4,Formular!C118=Auswahl!N4),AND(Formular!C126=Auswahl!P5,Formular!C127=Auswahl!Q4)),"Ja","Nein")</f>
        <v>Nein</v>
      </c>
      <c r="D174" s="15"/>
    </row>
    <row r="175" spans="2:4" x14ac:dyDescent="0.25">
      <c r="B175" s="25" t="s">
        <v>83</v>
      </c>
      <c r="C175" s="47"/>
      <c r="D175" s="28"/>
    </row>
    <row r="176" spans="2:4" x14ac:dyDescent="0.25">
      <c r="B176" s="23" t="s">
        <v>84</v>
      </c>
      <c r="C176" s="48"/>
      <c r="D176" s="11"/>
    </row>
    <row r="177" spans="2:4" ht="7.5" customHeight="1" x14ac:dyDescent="0.25">
      <c r="B177" s="25"/>
      <c r="C177" s="46"/>
      <c r="D177" s="28"/>
    </row>
    <row r="178" spans="2:4" x14ac:dyDescent="0.25">
      <c r="B178" s="21" t="s">
        <v>268</v>
      </c>
      <c r="C178" s="45"/>
      <c r="D178" s="15"/>
    </row>
    <row r="179" spans="2:4" x14ac:dyDescent="0.25">
      <c r="B179" s="8" t="s">
        <v>99</v>
      </c>
      <c r="C179" s="46" t="str">
        <f>IF(OR(Formular!C93=Auswahl!G4,Formular!C93=Auswahl!G5,C117=Auswahl!M5,AND(Formular!C117=Auswahl!M3,C118=Auswahl!N4),AND(OR(Formular!C126=Auswahl!P3,Formular!C126=Auswahl!P4),Formular!C127=Auswahl!Q4)),"Ja","Nein")</f>
        <v>Nein</v>
      </c>
      <c r="D179" s="15"/>
    </row>
    <row r="180" spans="2:4" x14ac:dyDescent="0.25">
      <c r="B180" s="25" t="s">
        <v>83</v>
      </c>
      <c r="C180" s="47"/>
      <c r="D180" s="28"/>
    </row>
    <row r="181" spans="2:4" x14ac:dyDescent="0.25">
      <c r="B181" s="23" t="s">
        <v>84</v>
      </c>
      <c r="C181" s="48"/>
      <c r="D181" s="11"/>
    </row>
    <row r="182" spans="2:4" x14ac:dyDescent="0.25">
      <c r="B182" s="20"/>
      <c r="C182" s="43"/>
      <c r="D182" s="28"/>
    </row>
    <row r="183" spans="2:4" ht="15.75" thickBot="1" x14ac:dyDescent="0.3">
      <c r="B183" s="9" t="s">
        <v>281</v>
      </c>
      <c r="C183" s="44"/>
      <c r="D183" s="29"/>
    </row>
    <row r="184" spans="2:4" x14ac:dyDescent="0.25">
      <c r="B184" s="8" t="s">
        <v>85</v>
      </c>
      <c r="C184" s="47"/>
      <c r="D184" s="28"/>
    </row>
    <row r="185" spans="2:4" x14ac:dyDescent="0.25">
      <c r="B185" s="23" t="s">
        <v>86</v>
      </c>
      <c r="C185" s="48"/>
      <c r="D185" s="22"/>
    </row>
    <row r="186" spans="2:4" x14ac:dyDescent="0.25">
      <c r="B186" s="20"/>
      <c r="C186" s="43"/>
      <c r="D186" s="28"/>
    </row>
    <row r="187" spans="2:4" ht="15.75" thickBot="1" x14ac:dyDescent="0.3">
      <c r="B187" s="9" t="s">
        <v>282</v>
      </c>
      <c r="C187" s="44"/>
      <c r="D187" s="29"/>
    </row>
    <row r="188" spans="2:4" ht="32.25" customHeight="1" x14ac:dyDescent="0.25">
      <c r="B188" s="25" t="s">
        <v>269</v>
      </c>
      <c r="C188" s="46" t="s">
        <v>26</v>
      </c>
      <c r="D188" s="28" t="s">
        <v>87</v>
      </c>
    </row>
    <row r="189" spans="2:4" ht="22.5" x14ac:dyDescent="0.25">
      <c r="B189" s="23" t="s">
        <v>254</v>
      </c>
      <c r="C189" s="49" t="s">
        <v>17</v>
      </c>
      <c r="D189" s="22" t="s">
        <v>88</v>
      </c>
    </row>
    <row r="190" spans="2:4" x14ac:dyDescent="0.25">
      <c r="B190" s="20"/>
      <c r="C190" s="43"/>
      <c r="D190" s="30"/>
    </row>
    <row r="191" spans="2:4" ht="15.75" thickBot="1" x14ac:dyDescent="0.3">
      <c r="B191" s="9" t="s">
        <v>283</v>
      </c>
      <c r="C191" s="44"/>
      <c r="D191" s="29"/>
    </row>
    <row r="192" spans="2:4" x14ac:dyDescent="0.25">
      <c r="B192" s="23" t="s">
        <v>89</v>
      </c>
      <c r="C192" s="50"/>
      <c r="D192" s="22"/>
    </row>
    <row r="193" spans="2:4" x14ac:dyDescent="0.25">
      <c r="B193" s="31"/>
      <c r="C193" s="51"/>
      <c r="D193" s="31"/>
    </row>
    <row r="194" spans="2:4" ht="15.75" thickBot="1" x14ac:dyDescent="0.3">
      <c r="B194" s="9" t="s">
        <v>284</v>
      </c>
      <c r="C194" s="44"/>
      <c r="D194" s="29"/>
    </row>
    <row r="195" spans="2:4" x14ac:dyDescent="0.25">
      <c r="B195" s="8" t="s">
        <v>100</v>
      </c>
      <c r="C195" s="52"/>
      <c r="D195" s="28"/>
    </row>
    <row r="196" spans="2:4" x14ac:dyDescent="0.25">
      <c r="B196" s="8" t="s">
        <v>134</v>
      </c>
      <c r="C196" s="53" t="s">
        <v>17</v>
      </c>
      <c r="D196" s="28"/>
    </row>
    <row r="197" spans="2:4" x14ac:dyDescent="0.25">
      <c r="B197" s="8" t="s">
        <v>298</v>
      </c>
      <c r="C197" s="47" t="str">
        <f>IF(C196=Auswahl!S3,C29,IF(C196=Auswahl!S4,C35,IF(C196=Auswahl!S5,C41,IF(C196=Auswahl!S6,C47," "))))</f>
        <v xml:space="preserve"> </v>
      </c>
      <c r="D197" s="15"/>
    </row>
    <row r="198" spans="2:4" x14ac:dyDescent="0.25">
      <c r="B198" s="8" t="s">
        <v>1</v>
      </c>
      <c r="C198" s="47" t="str">
        <f>IF(C196=Auswahl!S3,C30,IF(C196=Auswahl!S4,C36,IF(C196=Auswahl!S5,C42,IF(C196=Auswahl!S6,C48," "))))</f>
        <v xml:space="preserve"> </v>
      </c>
      <c r="D198" s="15"/>
    </row>
    <row r="199" spans="2:4" x14ac:dyDescent="0.25">
      <c r="B199" s="8" t="s">
        <v>10</v>
      </c>
      <c r="C199" s="107" t="str">
        <f>IF(C196=Auswahl!S3,C31,IF(C196=Auswahl!S4,C37,IF(C196=Auswahl!S5,C43,IF(C196=Auswahl!S6,C49," "))))</f>
        <v xml:space="preserve"> </v>
      </c>
      <c r="D199" s="15"/>
    </row>
    <row r="200" spans="2:4" x14ac:dyDescent="0.25">
      <c r="B200" s="12" t="s">
        <v>11</v>
      </c>
      <c r="C200" s="54" t="str">
        <f>IF(C196=Auswahl!S3,C32,IF(C196=Auswahl!S4,C38,IF(C196=Auswahl!S5,C44,IF(C196=Auswahl!S6,C50," "))))</f>
        <v xml:space="preserve"> </v>
      </c>
      <c r="D200" s="16"/>
    </row>
    <row r="201" spans="2:4" ht="7.5" customHeight="1" x14ac:dyDescent="0.25">
      <c r="B201" s="2"/>
      <c r="C201" s="55"/>
      <c r="D201" s="2"/>
    </row>
    <row r="202" spans="2:4" ht="39" customHeight="1" x14ac:dyDescent="0.25">
      <c r="B202" s="2"/>
      <c r="C202" s="2"/>
      <c r="D202" s="2"/>
    </row>
    <row r="203" spans="2:4" ht="15.75" thickBot="1" x14ac:dyDescent="0.3">
      <c r="B203" s="33" t="s">
        <v>136</v>
      </c>
      <c r="C203" s="34"/>
      <c r="D203" s="34"/>
    </row>
    <row r="204" spans="2:4" ht="15" customHeight="1" x14ac:dyDescent="0.25">
      <c r="B204" s="147" t="s">
        <v>303</v>
      </c>
      <c r="C204" s="147"/>
      <c r="D204" s="147"/>
    </row>
    <row r="205" spans="2:4" ht="12.75" customHeight="1" x14ac:dyDescent="0.25">
      <c r="B205" s="148" t="s">
        <v>304</v>
      </c>
      <c r="C205" s="148"/>
      <c r="D205" s="148"/>
    </row>
    <row r="206" spans="2:4" x14ac:dyDescent="0.25">
      <c r="B206" s="149" t="s">
        <v>305</v>
      </c>
      <c r="C206" s="149"/>
      <c r="D206" s="149"/>
    </row>
    <row r="207" spans="2:4" ht="24" customHeight="1" x14ac:dyDescent="0.25">
      <c r="B207" s="31"/>
      <c r="C207" s="31"/>
      <c r="D207" s="38"/>
    </row>
    <row r="208" spans="2:4" x14ac:dyDescent="0.25">
      <c r="B208" s="36" t="s">
        <v>276</v>
      </c>
      <c r="C208" s="36"/>
      <c r="D208" s="37"/>
    </row>
    <row r="209" spans="2:4" x14ac:dyDescent="0.25">
      <c r="B209" s="21" t="str">
        <f>IF(Auswahl!C35=TRUE,Auswahl!B35,IF(Auswahl!C36=TRUE,Auswahl!B36,IF(Auswahl!C37=TRUE,Auswahl!B37,"AUTOMATISCH GENERIERT")))</f>
        <v>AUTOMATISCH GENERIERT</v>
      </c>
      <c r="C209" s="36"/>
      <c r="D209" s="37"/>
    </row>
    <row r="210" spans="2:4" x14ac:dyDescent="0.25">
      <c r="B210" s="21" t="str">
        <f>IF(B209="Alexander Dedek","alexander.dedek@sz.ch",IF(B209="Miriam Ortheil","miriam.ortheil@sz.ch",IF(B209="Urs Peter Vonarburg","urspeter.vonarburg@sz.ch"," ")))</f>
        <v xml:space="preserve"> </v>
      </c>
      <c r="C210" s="36"/>
      <c r="D210" s="37"/>
    </row>
    <row r="211" spans="2:4" x14ac:dyDescent="0.25">
      <c r="B211" s="21" t="str">
        <f>IF(B209="Alexander Dedek","041 819 20 39",IF(B209="Miriam Ortheil","041 819 20 32",IF(B209="Urs Peter Vonarburg","041 819 20 31"," ")))</f>
        <v xml:space="preserve"> </v>
      </c>
      <c r="C211" s="106"/>
      <c r="D211" s="37"/>
    </row>
    <row r="212" spans="2:4" ht="39" customHeight="1" x14ac:dyDescent="0.25">
      <c r="B212" s="36"/>
      <c r="C212" s="36"/>
      <c r="D212" s="37"/>
    </row>
    <row r="213" spans="2:4" ht="15.75" thickBot="1" x14ac:dyDescent="0.3">
      <c r="B213" s="39" t="s">
        <v>101</v>
      </c>
      <c r="C213" s="39"/>
      <c r="D213" s="39"/>
    </row>
    <row r="214" spans="2:4" ht="3.75" customHeight="1" x14ac:dyDescent="0.25">
      <c r="B214" s="42"/>
      <c r="C214" s="42"/>
      <c r="D214" s="42"/>
    </row>
    <row r="215" spans="2:4" x14ac:dyDescent="0.25">
      <c r="B215" s="151" t="s">
        <v>168</v>
      </c>
      <c r="C215" s="151"/>
      <c r="D215" s="151"/>
    </row>
    <row r="216" spans="2:4" ht="3.75" customHeight="1" x14ac:dyDescent="0.25">
      <c r="B216" s="100"/>
      <c r="C216" s="100"/>
      <c r="D216" s="100"/>
    </row>
    <row r="217" spans="2:4" ht="64.5" customHeight="1" x14ac:dyDescent="0.25">
      <c r="B217" s="150" t="str">
        <f>IF(C138="Ja","BITTE MITBERICHT AUSFÜLLEN","- Kein Mitbericht erforderlich")</f>
        <v>- Kein Mitbericht erforderlich</v>
      </c>
      <c r="C217" s="150"/>
      <c r="D217" s="150"/>
    </row>
    <row r="218" spans="2:4" ht="13.5" customHeight="1" x14ac:dyDescent="0.25">
      <c r="B218" s="101" t="s">
        <v>100</v>
      </c>
      <c r="C218" s="111"/>
      <c r="D218" s="112"/>
    </row>
    <row r="219" spans="2:4" ht="12.75" customHeight="1" x14ac:dyDescent="0.25">
      <c r="B219" s="101" t="s">
        <v>298</v>
      </c>
      <c r="C219" s="109"/>
      <c r="D219" s="110"/>
    </row>
    <row r="220" spans="2:4" ht="12.75" customHeight="1" x14ac:dyDescent="0.25">
      <c r="B220" s="101" t="s">
        <v>10</v>
      </c>
      <c r="C220" s="109"/>
      <c r="D220" s="110"/>
    </row>
    <row r="221" spans="2:4" ht="12.75" customHeight="1" x14ac:dyDescent="0.25">
      <c r="B221" s="101" t="s">
        <v>244</v>
      </c>
      <c r="C221" s="109"/>
      <c r="D221" s="110"/>
    </row>
    <row r="222" spans="2:4" x14ac:dyDescent="0.25">
      <c r="B222" s="40"/>
      <c r="C222" s="40"/>
      <c r="D222" s="41"/>
    </row>
    <row r="223" spans="2:4" ht="15" customHeight="1" x14ac:dyDescent="0.25">
      <c r="B223" s="105" t="s">
        <v>270</v>
      </c>
      <c r="C223" s="99"/>
      <c r="D223" s="99"/>
    </row>
    <row r="224" spans="2:4" x14ac:dyDescent="0.25">
      <c r="B224" s="99" t="s">
        <v>272</v>
      </c>
      <c r="C224" s="99" t="s">
        <v>26</v>
      </c>
      <c r="D224" s="99"/>
    </row>
    <row r="225" spans="2:4" x14ac:dyDescent="0.25">
      <c r="B225" s="99" t="s">
        <v>271</v>
      </c>
      <c r="C225" s="99" t="str">
        <f>IF(C142="Ja","Ja","Nein")</f>
        <v>Nein</v>
      </c>
      <c r="D225" s="99"/>
    </row>
    <row r="226" spans="2:4" x14ac:dyDescent="0.25">
      <c r="B226" s="99" t="s">
        <v>273</v>
      </c>
      <c r="C226" s="99" t="str">
        <f>IF(OR(C141="Leewasser",C141="Wägitaleraa"),"Ja","Nein")</f>
        <v>Nein</v>
      </c>
      <c r="D226" s="99"/>
    </row>
    <row r="227" spans="2:4" x14ac:dyDescent="0.25">
      <c r="B227" s="99" t="s">
        <v>274</v>
      </c>
      <c r="C227" s="99" t="str">
        <f>IF(AND(C68=Auswahl!D4,OR(Formular!C93=Auswahl!G4,Formular!C100=Auswahl!H6,Formular!C117=Auswahl!M3,Formular!C126=Auswahl!P3)),"Ja","Nein")</f>
        <v>Nein</v>
      </c>
      <c r="D227" s="99"/>
    </row>
  </sheetData>
  <customSheetViews>
    <customSheetView guid="{95523577-BC73-4BFD-BBB6-2019C83EEE54}" scale="130" showPageBreaks="1" printArea="1" topLeftCell="A4">
      <selection activeCell="C187" sqref="C187"/>
      <rowBreaks count="3" manualBreakCount="3">
        <brk id="58" min="1" max="3" man="1"/>
        <brk id="113" min="1" max="3" man="1"/>
        <brk id="177" min="1" max="3" man="1"/>
      </rowBreaks>
      <colBreaks count="1" manualBreakCount="1">
        <brk id="4" max="1048575" man="1"/>
      </colBreaks>
      <pageMargins left="0.7" right="0.7" top="0.78740157499999996" bottom="0.78740157499999996" header="0.3" footer="0.3"/>
      <pageSetup paperSize="9" scale="69" orientation="portrait" r:id="rId1"/>
      <headerFooter>
        <oddFooter xml:space="preserve">&amp;LGedruckt am: &amp;D, &amp;T&amp;RSeite &amp;P / &amp;N  </oddFooter>
      </headerFooter>
    </customSheetView>
  </customSheetViews>
  <mergeCells count="23">
    <mergeCell ref="B204:D204"/>
    <mergeCell ref="B205:D205"/>
    <mergeCell ref="B206:D206"/>
    <mergeCell ref="B217:D217"/>
    <mergeCell ref="B215:D215"/>
    <mergeCell ref="B134:D134"/>
    <mergeCell ref="B135:D135"/>
    <mergeCell ref="B14:D14"/>
    <mergeCell ref="B131:D131"/>
    <mergeCell ref="B130:D130"/>
    <mergeCell ref="B132:D132"/>
    <mergeCell ref="B133:D133"/>
    <mergeCell ref="B16:D16"/>
    <mergeCell ref="B15:D15"/>
    <mergeCell ref="B12:D12"/>
    <mergeCell ref="B13:D13"/>
    <mergeCell ref="B3:D3"/>
    <mergeCell ref="B7:D7"/>
    <mergeCell ref="B8:D8"/>
    <mergeCell ref="B9:D9"/>
    <mergeCell ref="B10:D10"/>
    <mergeCell ref="B11:D11"/>
    <mergeCell ref="B5:C5"/>
  </mergeCells>
  <conditionalFormatting sqref="B217:D217">
    <cfRule type="expression" dxfId="38" priority="5">
      <formula>IF(C138="Ja", TRUE,FALSE)</formula>
    </cfRule>
  </conditionalFormatting>
  <conditionalFormatting sqref="C58:C62">
    <cfRule type="expression" dxfId="37" priority="1">
      <formula>IF(#REF!="andere",TRUE,FALSE)</formula>
    </cfRule>
  </conditionalFormatting>
  <conditionalFormatting sqref="C92">
    <cfRule type="expression" dxfId="36" priority="56">
      <formula>IF($C$91="Nein",TRUE,FALSE)</formula>
    </cfRule>
  </conditionalFormatting>
  <conditionalFormatting sqref="C92:C93">
    <cfRule type="expression" dxfId="35" priority="55">
      <formula>IF(OR($C$91="BITTE AUSWÄHLEN",$C$91="Nein"),TRUE,FALSE)</formula>
    </cfRule>
  </conditionalFormatting>
  <conditionalFormatting sqref="C99">
    <cfRule type="expression" dxfId="33" priority="54">
      <formula>IF($C$98="Ja",TRUE,FALSE)</formula>
    </cfRule>
  </conditionalFormatting>
  <conditionalFormatting sqref="C100">
    <cfRule type="expression" dxfId="32" priority="12">
      <formula>OR($C$98="Ja")</formula>
    </cfRule>
  </conditionalFormatting>
  <conditionalFormatting sqref="C105">
    <cfRule type="expression" dxfId="30" priority="53">
      <formula>IF($C$104="Ja",TRUE,FALSE)</formula>
    </cfRule>
  </conditionalFormatting>
  <conditionalFormatting sqref="C106">
    <cfRule type="expression" dxfId="29" priority="14">
      <formula>OR($C$104="Ja")</formula>
    </cfRule>
  </conditionalFormatting>
  <conditionalFormatting sqref="C110">
    <cfRule type="expression" dxfId="27" priority="52">
      <formula>IF($C$109="Ja",TRUE,FALSE)</formula>
    </cfRule>
  </conditionalFormatting>
  <conditionalFormatting sqref="C111">
    <cfRule type="expression" dxfId="26" priority="17">
      <formula>IF($C$109="Ja",TRUE,FALSE)</formula>
    </cfRule>
  </conditionalFormatting>
  <conditionalFormatting sqref="C116:C118">
    <cfRule type="expression" dxfId="24" priority="48">
      <formula>IF(OR($C$115="BITTE AUSWÄHLEN",$C$115="Nein"),TRUE,FALSE)</formula>
    </cfRule>
  </conditionalFormatting>
  <conditionalFormatting sqref="C139">
    <cfRule type="expression" dxfId="19" priority="31">
      <formula>IF($C$138="Ja",TRUE,FALSE)</formula>
    </cfRule>
  </conditionalFormatting>
  <conditionalFormatting sqref="C141">
    <cfRule type="expression" dxfId="18" priority="30">
      <formula>IF($C$140="Ja",TRUE,FALSE)</formula>
    </cfRule>
  </conditionalFormatting>
  <conditionalFormatting sqref="C142">
    <cfRule type="expression" dxfId="17" priority="4">
      <formula>AND($C$140="Ja",$C$141&lt;&gt;"Grundwasser")</formula>
    </cfRule>
  </conditionalFormatting>
  <conditionalFormatting sqref="C147:C149">
    <cfRule type="expression" dxfId="16" priority="36">
      <formula>IF($C$146="Ja",TRUE,FALSE)</formula>
    </cfRule>
  </conditionalFormatting>
  <conditionalFormatting sqref="C152">
    <cfRule type="expression" dxfId="15" priority="37">
      <formula>IF($C$152="Oberfläche Absetzbecken ausreichend",TRUE,FALSE)</formula>
    </cfRule>
    <cfRule type="expression" dxfId="14" priority="38">
      <formula>IF($C$152="Becken zu klein oder Pumpen zu gross",TRUE,FALSE)</formula>
    </cfRule>
  </conditionalFormatting>
  <conditionalFormatting sqref="C156:C158">
    <cfRule type="expression" dxfId="13" priority="23">
      <formula>IF($C$155="Ja",TRUE,FALSE)</formula>
    </cfRule>
  </conditionalFormatting>
  <conditionalFormatting sqref="C161">
    <cfRule type="expression" dxfId="12" priority="25">
      <formula>IF($C$161="Becken zu klein oder Pumpen zu gross",TRUE,FALSE)</formula>
    </cfRule>
    <cfRule type="expression" dxfId="11" priority="24">
      <formula>IF($C$161="Oberfläche Absetzbecken ausreichend",TRUE,FALSE)</formula>
    </cfRule>
  </conditionalFormatting>
  <conditionalFormatting sqref="C165:C167">
    <cfRule type="expression" dxfId="10" priority="20">
      <formula>IF($C$164="Ja",TRUE,FALSE)</formula>
    </cfRule>
  </conditionalFormatting>
  <conditionalFormatting sqref="C170">
    <cfRule type="expression" dxfId="9" priority="21">
      <formula>IF($C$170="Oberfläche Absetzbecken ausreichend",TRUE,FALSE)</formula>
    </cfRule>
    <cfRule type="expression" dxfId="8" priority="22">
      <formula>IF($C$170="Becken zu klein oder Pumpen zu gross",TRUE,FALSE)</formula>
    </cfRule>
  </conditionalFormatting>
  <conditionalFormatting sqref="C175:C176">
    <cfRule type="expression" dxfId="7" priority="35">
      <formula>IF($C$174="Ja",TRUE,FALSE)</formula>
    </cfRule>
  </conditionalFormatting>
  <conditionalFormatting sqref="C180:C181">
    <cfRule type="expression" dxfId="6" priority="19">
      <formula>IF($C$179="Ja",TRUE,FALSE)</formula>
    </cfRule>
  </conditionalFormatting>
  <conditionalFormatting sqref="C184:C185">
    <cfRule type="expression" dxfId="5" priority="18">
      <formula>IF(OR($C$146="Ja",$C$155="Ja",$C$164="Ja"),TRUE,FALSE)</formula>
    </cfRule>
  </conditionalFormatting>
  <conditionalFormatting sqref="C197:C200">
    <cfRule type="expression" dxfId="4" priority="34">
      <formula>IF($C$196="Andere",TRUE,FALSE)</formula>
    </cfRule>
  </conditionalFormatting>
  <conditionalFormatting sqref="C218">
    <cfRule type="expression" dxfId="3" priority="6">
      <formula>IF(C138="Ja", TRUE,FALSE)</formula>
    </cfRule>
  </conditionalFormatting>
  <conditionalFormatting sqref="C219">
    <cfRule type="expression" dxfId="2" priority="10">
      <formula>IF(C138="Ja", TRUE,FALSE)</formula>
    </cfRule>
  </conditionalFormatting>
  <conditionalFormatting sqref="C220">
    <cfRule type="expression" dxfId="1" priority="9">
      <formula>IF(C138="Ja", TRUE,FALSE)</formula>
    </cfRule>
  </conditionalFormatting>
  <conditionalFormatting sqref="C221">
    <cfRule type="expression" dxfId="0" priority="8">
      <formula>IF(C138="Ja", TRUE,FALSE)</formula>
    </cfRule>
  </conditionalFormatting>
  <dataValidations count="1">
    <dataValidation type="date" allowBlank="1" showInputMessage="1" showErrorMessage="1" sqref="C39 C25:C27 C45 C195 C86:C87 C33 C96:C97" xr:uid="{00000000-0002-0000-0000-000000000000}">
      <formula1>43831</formula1>
      <formula2>73051</formula2>
    </dataValidation>
  </dataValidations>
  <pageMargins left="0.70866141732283472" right="0.70866141732283472" top="0.78740157480314965" bottom="0.78740157480314965" header="0.31496062992125984" footer="0.31496062992125984"/>
  <pageSetup paperSize="9" scale="69" orientation="portrait" r:id="rId2"/>
  <headerFooter>
    <oddFooter xml:space="preserve">&amp;LGedruckt am: &amp;D, &amp;T&amp;RSeite &amp;P / &amp;N  </oddFooter>
  </headerFooter>
  <rowBreaks count="3" manualBreakCount="3">
    <brk id="66" min="1" max="3" man="1"/>
    <brk id="121" min="1" max="3" man="1"/>
    <brk id="186" min="1" max="3" man="1"/>
  </rowBreaks>
  <colBreaks count="1" manualBreakCount="1">
    <brk id="4" max="1048575" man="1"/>
  </colBreaks>
  <drawing r:id="rId3"/>
  <extLst>
    <ext xmlns:x14="http://schemas.microsoft.com/office/spreadsheetml/2009/9/main" uri="{78C0D931-6437-407d-A8EE-F0AAD7539E65}">
      <x14:conditionalFormattings>
        <x14:conditionalFormatting xmlns:xm="http://schemas.microsoft.com/office/excel/2006/main">
          <x14:cfRule type="expression" priority="57" id="{E993F6B5-BCDB-4456-8E22-6681C5DAF51C}">
            <xm:f>IF(OR($C$93=Auswahl!$G$4,$C$93=Auswahl!$G$5),TRUE,FALSE)</xm:f>
            <x14:dxf>
              <fill>
                <patternFill>
                  <bgColor theme="2"/>
                </patternFill>
              </fill>
            </x14:dxf>
          </x14:cfRule>
          <xm:sqref>C95</xm:sqref>
        </x14:conditionalFormatting>
        <x14:conditionalFormatting xmlns:xm="http://schemas.microsoft.com/office/excel/2006/main">
          <x14:cfRule type="expression" priority="7" id="{C60413B9-2801-43DD-B2C1-22238917A857}">
            <xm:f>IF($C$100=Auswahl!$H$6,TRUE,FALSE)</xm:f>
            <x14:dxf>
              <fill>
                <patternFill>
                  <bgColor theme="2"/>
                </patternFill>
              </fill>
            </x14:dxf>
          </x14:cfRule>
          <xm:sqref>C102</xm:sqref>
        </x14:conditionalFormatting>
        <x14:conditionalFormatting xmlns:xm="http://schemas.microsoft.com/office/excel/2006/main">
          <x14:cfRule type="expression" priority="11" id="{D3F8E4D5-4F5F-4168-901C-76E75F52F907}">
            <xm:f>IF($C$106=Auswahl!$I$4,TRUE,FALSE)</xm:f>
            <x14:dxf>
              <font>
                <color theme="1"/>
              </font>
              <fill>
                <patternFill>
                  <bgColor theme="2"/>
                </patternFill>
              </fill>
            </x14:dxf>
          </x14:cfRule>
          <xm:sqref>C107</xm:sqref>
        </x14:conditionalFormatting>
        <x14:conditionalFormatting xmlns:xm="http://schemas.microsoft.com/office/excel/2006/main">
          <x14:cfRule type="expression" priority="51" id="{A74E6F18-4D05-426A-AC83-A0595EE179B5}">
            <xm:f>IF($C$111=Auswahl!$K$4,TRUE,FALSE)</xm:f>
            <x14:dxf>
              <font>
                <color theme="1"/>
              </font>
              <fill>
                <patternFill>
                  <bgColor theme="2"/>
                </patternFill>
              </fill>
            </x14:dxf>
          </x14:cfRule>
          <xm:sqref>C112</xm:sqref>
        </x14:conditionalFormatting>
        <x14:conditionalFormatting xmlns:xm="http://schemas.microsoft.com/office/excel/2006/main">
          <x14:cfRule type="expression" priority="47" id="{66375E4C-962B-41D6-8759-7005138B4BAC}">
            <xm:f>IF($C$117=Auswahl!$M$5,TRUE,FALSE)</xm:f>
            <x14:dxf>
              <font>
                <color theme="0"/>
              </font>
              <numFmt numFmtId="0" formatCode="General"/>
              <fill>
                <patternFill>
                  <bgColor theme="0"/>
                </patternFill>
              </fill>
            </x14:dxf>
          </x14:cfRule>
          <xm:sqref>C118</xm:sqref>
        </x14:conditionalFormatting>
        <x14:conditionalFormatting xmlns:xm="http://schemas.microsoft.com/office/excel/2006/main">
          <x14:cfRule type="expression" priority="16" id="{EA620F4A-31A3-42A7-A473-9AFF6AB7B209}">
            <xm:f>IF($C$117=Auswahl!$M$5,TRUE,FALSE)</xm:f>
            <x14:dxf>
              <fill>
                <patternFill>
                  <bgColor theme="2"/>
                </patternFill>
              </fill>
            </x14:dxf>
          </x14:cfRule>
          <xm:sqref>C120</xm:sqref>
        </x14:conditionalFormatting>
        <x14:conditionalFormatting xmlns:xm="http://schemas.microsoft.com/office/excel/2006/main">
          <x14:cfRule type="expression" priority="29" id="{852F3688-89E8-498C-BCFA-8D73D3DA9057}">
            <xm:f>IF(AND($C$124&lt;&gt;Auswahl!$O$2,$C$124&lt;&gt;Auswahl!$O$3),TRUE,FALSE)</xm:f>
            <x14:dxf>
              <font>
                <color theme="1"/>
              </font>
              <fill>
                <patternFill>
                  <bgColor theme="2"/>
                </patternFill>
              </fill>
            </x14:dxf>
          </x14:cfRule>
          <xm:sqref>C125:C127</xm:sqref>
        </x14:conditionalFormatting>
        <x14:conditionalFormatting xmlns:xm="http://schemas.microsoft.com/office/excel/2006/main">
          <x14:cfRule type="expression" priority="41" id="{ED0EB47F-D0ED-4DF4-A8D1-4193206349A8}">
            <xm:f>IF($C$126=Auswahl!$P$5,TRUE,FALSE)</xm:f>
            <x14:dxf>
              <fill>
                <patternFill>
                  <bgColor theme="2"/>
                </patternFill>
              </fill>
            </x14:dxf>
          </x14:cfRule>
          <xm:sqref>C128</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xr:uid="{00000000-0002-0000-0000-000001000000}">
          <x14:formula1>
            <xm:f>Auswahl!$S$2:$S$7</xm:f>
          </x14:formula1>
          <xm:sqref>C196</xm:sqref>
        </x14:dataValidation>
        <x14:dataValidation type="list" showInputMessage="1" showErrorMessage="1" xr:uid="{00000000-0002-0000-0000-000002000000}">
          <x14:formula1>
            <xm:f>Auswahl!$D$2:$D$5</xm:f>
          </x14:formula1>
          <xm:sqref>C68</xm:sqref>
        </x14:dataValidation>
        <x14:dataValidation type="list" showInputMessage="1" showErrorMessage="1" xr:uid="{00000000-0002-0000-0000-000003000000}">
          <x14:formula1>
            <xm:f>Auswahl!$E$2:$E$6</xm:f>
          </x14:formula1>
          <xm:sqref>C69</xm:sqref>
        </x14:dataValidation>
        <x14:dataValidation type="list" allowBlank="1" showInputMessage="1" showErrorMessage="1" xr:uid="{00000000-0002-0000-0000-000004000000}">
          <x14:formula1>
            <xm:f>Auswahl!$F$2:$F$5</xm:f>
          </x14:formula1>
          <xm:sqref>C80</xm:sqref>
        </x14:dataValidation>
        <x14:dataValidation type="list" allowBlank="1" showInputMessage="1" showErrorMessage="1" xr:uid="{00000000-0002-0000-0000-000005000000}">
          <x14:formula1>
            <xm:f>Auswahl!$G$2:$G$5</xm:f>
          </x14:formula1>
          <xm:sqref>C93</xm:sqref>
        </x14:dataValidation>
        <x14:dataValidation type="list" allowBlank="1" showInputMessage="1" showErrorMessage="1" xr:uid="{00000000-0002-0000-0000-000006000000}">
          <x14:formula1>
            <xm:f>Auswahl!$B$2:$B$4</xm:f>
          </x14:formula1>
          <xm:sqref>C72 C83 C91 C109 C98 C104 C115 C189 C142</xm:sqref>
        </x14:dataValidation>
        <x14:dataValidation type="list" allowBlank="1" showInputMessage="1" showErrorMessage="1" xr:uid="{00000000-0002-0000-0000-000007000000}">
          <x14:formula1>
            <xm:f>Auswahl!$H$2:$H$7</xm:f>
          </x14:formula1>
          <xm:sqref>C100</xm:sqref>
        </x14:dataValidation>
        <x14:dataValidation type="list" allowBlank="1" showInputMessage="1" showErrorMessage="1" xr:uid="{00000000-0002-0000-0000-000008000000}">
          <x14:formula1>
            <xm:f>Auswahl!$M$2:$M$5</xm:f>
          </x14:formula1>
          <xm:sqref>C117</xm:sqref>
        </x14:dataValidation>
        <x14:dataValidation type="list" allowBlank="1" showInputMessage="1" showErrorMessage="1" xr:uid="{00000000-0002-0000-0000-000009000000}">
          <x14:formula1>
            <xm:f>Auswahl!$N$2:$N$4</xm:f>
          </x14:formula1>
          <xm:sqref>C118</xm:sqref>
        </x14:dataValidation>
        <x14:dataValidation type="list" allowBlank="1" showInputMessage="1" showErrorMessage="1" xr:uid="{00000000-0002-0000-0000-00000A000000}">
          <x14:formula1>
            <xm:f>Auswahl!$O$2:$O$5</xm:f>
          </x14:formula1>
          <xm:sqref>C124</xm:sqref>
        </x14:dataValidation>
        <x14:dataValidation type="list" allowBlank="1" showInputMessage="1" showErrorMessage="1" xr:uid="{00000000-0002-0000-0000-00000B000000}">
          <x14:formula1>
            <xm:f>Auswahl!$P$2:$P$5</xm:f>
          </x14:formula1>
          <xm:sqref>C126</xm:sqref>
        </x14:dataValidation>
        <x14:dataValidation type="list" allowBlank="1" showInputMessage="1" showErrorMessage="1" xr:uid="{00000000-0002-0000-0000-00000C000000}">
          <x14:formula1>
            <xm:f>Auswahl!$Q$2:$Q$4</xm:f>
          </x14:formula1>
          <xm:sqref>C127</xm:sqref>
        </x14:dataValidation>
        <x14:dataValidation type="list" allowBlank="1" showInputMessage="1" showErrorMessage="1" xr:uid="{00000000-0002-0000-0000-00000D000000}">
          <x14:formula1>
            <xm:f>Auswahl!$C$2:$C$32</xm:f>
          </x14:formula1>
          <xm:sqref>C24</xm:sqref>
        </x14:dataValidation>
        <x14:dataValidation type="list" allowBlank="1" showInputMessage="1" showErrorMessage="1" xr:uid="{00000000-0002-0000-0000-00000E000000}">
          <x14:formula1>
            <xm:f>Auswahl!$L$2:$L$4</xm:f>
          </x14:formula1>
          <xm:sqref>C112</xm:sqref>
        </x14:dataValidation>
        <x14:dataValidation type="list" allowBlank="1" showInputMessage="1" showErrorMessage="1" xr:uid="{00000000-0002-0000-0000-00000F000000}">
          <x14:formula1>
            <xm:f>Auswahl!$J$2:$J$4</xm:f>
          </x14:formula1>
          <xm:sqref>C107</xm:sqref>
        </x14:dataValidation>
        <x14:dataValidation type="list" allowBlank="1" showInputMessage="1" showErrorMessage="1" xr:uid="{00000000-0002-0000-0000-000010000000}">
          <x14:formula1>
            <xm:f>Auswahl!$I$2:$I$5</xm:f>
          </x14:formula1>
          <xm:sqref>C106</xm:sqref>
        </x14:dataValidation>
        <x14:dataValidation type="list" allowBlank="1" showInputMessage="1" showErrorMessage="1" xr:uid="{00000000-0002-0000-0000-000011000000}">
          <x14:formula1>
            <xm:f>Auswahl!$K$2:$K$5</xm:f>
          </x14:formula1>
          <xm:sqref>C111</xm:sqref>
        </x14:dataValidation>
        <x14:dataValidation type="list" allowBlank="1" showInputMessage="1" showErrorMessage="1" xr:uid="{00000000-0002-0000-0000-000012000000}">
          <x14:formula1>
            <xm:f>Auswahl!$R$2:$R$14</xm:f>
          </x14:formula1>
          <xm:sqref>C139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1"/>
  <sheetViews>
    <sheetView view="pageLayout" topLeftCell="A18" zoomScaleNormal="100" workbookViewId="0">
      <selection activeCell="D31" sqref="D31"/>
    </sheetView>
  </sheetViews>
  <sheetFormatPr baseColWidth="10" defaultColWidth="11.42578125" defaultRowHeight="15" x14ac:dyDescent="0.25"/>
  <cols>
    <col min="1" max="1" width="3.28515625" style="80" bestFit="1" customWidth="1"/>
    <col min="2" max="2" width="5.140625" style="80" bestFit="1" customWidth="1"/>
    <col min="3" max="3" width="3.140625" style="80" bestFit="1" customWidth="1"/>
    <col min="4" max="4" width="79.7109375" style="82" customWidth="1"/>
    <col min="5" max="5" width="11.42578125" style="80"/>
    <col min="6" max="8" width="79.7109375" style="81" customWidth="1"/>
    <col min="9" max="16384" width="11.42578125" style="80"/>
  </cols>
  <sheetData>
    <row r="1" spans="4:6" x14ac:dyDescent="0.25">
      <c r="D1" s="97" t="s">
        <v>241</v>
      </c>
    </row>
    <row r="2" spans="4:6" ht="19.5" x14ac:dyDescent="0.3">
      <c r="D2" s="96" t="s">
        <v>240</v>
      </c>
    </row>
    <row r="3" spans="4:6" ht="45.75" x14ac:dyDescent="0.25">
      <c r="D3" s="95" t="s">
        <v>239</v>
      </c>
    </row>
    <row r="4" spans="4:6" ht="81" customHeight="1" x14ac:dyDescent="0.25"/>
    <row r="5" spans="4:6" ht="46.5" customHeight="1" x14ac:dyDescent="0.25">
      <c r="F5" s="94" t="s">
        <v>238</v>
      </c>
    </row>
    <row r="6" spans="4:6" ht="18" x14ac:dyDescent="0.25">
      <c r="D6" s="93" t="s">
        <v>237</v>
      </c>
      <c r="F6" s="81" t="s">
        <v>236</v>
      </c>
    </row>
    <row r="7" spans="4:6" x14ac:dyDescent="0.25">
      <c r="D7" s="82" t="str">
        <f ca="1">CONCATENATE("Schwyz, ",TEXT(TODAY(),"TTTT TT. MMMM JJJJ"))</f>
        <v>Schwyz, Donnerstag 30. April 2026</v>
      </c>
      <c r="F7" s="81" t="s">
        <v>235</v>
      </c>
    </row>
    <row r="8" spans="4:6" x14ac:dyDescent="0.25">
      <c r="F8" s="81" t="s">
        <v>234</v>
      </c>
    </row>
    <row r="9" spans="4:6" x14ac:dyDescent="0.25">
      <c r="D9" s="83" t="s">
        <v>233</v>
      </c>
      <c r="F9" s="81" t="s">
        <v>232</v>
      </c>
    </row>
    <row r="10" spans="4:6" x14ac:dyDescent="0.25">
      <c r="F10" s="81" t="s">
        <v>231</v>
      </c>
    </row>
    <row r="13" spans="4:6" ht="29.25" customHeight="1" x14ac:dyDescent="0.25"/>
    <row r="17" spans="1:8" x14ac:dyDescent="0.25">
      <c r="A17" s="91" t="s">
        <v>230</v>
      </c>
      <c r="B17" s="91"/>
      <c r="C17" s="91"/>
      <c r="D17" s="92" t="s">
        <v>229</v>
      </c>
      <c r="F17" s="81" t="s">
        <v>228</v>
      </c>
    </row>
    <row r="18" spans="1:8" x14ac:dyDescent="0.25">
      <c r="A18" s="87"/>
      <c r="B18" s="87" t="s">
        <v>227</v>
      </c>
      <c r="C18" s="87"/>
      <c r="D18" s="84"/>
    </row>
    <row r="19" spans="1:8" ht="3.75" customHeight="1" x14ac:dyDescent="0.25">
      <c r="A19" s="87"/>
      <c r="B19" s="87"/>
      <c r="C19" s="87"/>
      <c r="D19" s="84"/>
    </row>
    <row r="20" spans="1:8" x14ac:dyDescent="0.25">
      <c r="A20" s="87"/>
      <c r="B20" s="87" t="s">
        <v>226</v>
      </c>
      <c r="C20" s="87"/>
      <c r="D20" s="84"/>
    </row>
    <row r="21" spans="1:8" ht="18.75" customHeight="1" x14ac:dyDescent="0.25">
      <c r="A21" s="87"/>
      <c r="B21" s="87"/>
      <c r="C21" s="87"/>
      <c r="D21" s="86"/>
    </row>
    <row r="22" spans="1:8" x14ac:dyDescent="0.25">
      <c r="A22" s="91" t="s">
        <v>225</v>
      </c>
      <c r="B22" s="91"/>
      <c r="C22" s="91"/>
      <c r="D22" s="90" t="s">
        <v>224</v>
      </c>
    </row>
    <row r="23" spans="1:8" x14ac:dyDescent="0.25">
      <c r="A23" s="85"/>
      <c r="B23" s="87" t="s">
        <v>223</v>
      </c>
      <c r="C23" s="87"/>
      <c r="D23" s="89"/>
    </row>
    <row r="24" spans="1:8" ht="3.75" customHeight="1" x14ac:dyDescent="0.25">
      <c r="A24" s="91"/>
      <c r="B24" s="91"/>
      <c r="C24" s="91"/>
      <c r="D24" s="90" t="s">
        <v>221</v>
      </c>
    </row>
    <row r="25" spans="1:8" ht="45" x14ac:dyDescent="0.25">
      <c r="A25" s="85"/>
      <c r="B25" s="87" t="s">
        <v>222</v>
      </c>
      <c r="C25" s="87"/>
      <c r="D25" s="88"/>
      <c r="F25" s="81" t="s">
        <v>220</v>
      </c>
      <c r="G25" s="81" t="s">
        <v>219</v>
      </c>
      <c r="H25" s="81" t="str">
        <f>CONCATENATE(F25,G25)</f>
        <v>Verschmutztes Abwasser muss behandelt werden […] (Art. 7 Abs. 1 GSchG). Unverschmutztes Abwasser ist in der Baustellenentwässerung hinsichtlich allfälligem Sedimentrückhalt zu behandeln.</v>
      </c>
    </row>
    <row r="26" spans="1:8" ht="3.75" customHeight="1" x14ac:dyDescent="0.25">
      <c r="A26" s="91"/>
      <c r="B26" s="91"/>
      <c r="C26" s="91"/>
      <c r="D26" s="90"/>
    </row>
    <row r="27" spans="1:8" ht="45" x14ac:dyDescent="0.25">
      <c r="A27" s="85"/>
      <c r="B27" s="87" t="s">
        <v>218</v>
      </c>
      <c r="C27" s="87"/>
      <c r="D27" s="88"/>
      <c r="F27" s="81" t="s">
        <v>217</v>
      </c>
      <c r="G27" s="81" t="s">
        <v>216</v>
      </c>
      <c r="H27" s="81" t="s">
        <v>215</v>
      </c>
    </row>
    <row r="28" spans="1:8" ht="3.75" customHeight="1" x14ac:dyDescent="0.25">
      <c r="A28" s="85"/>
      <c r="B28" s="87"/>
      <c r="C28" s="87"/>
      <c r="D28" s="88"/>
    </row>
    <row r="29" spans="1:8" ht="60" x14ac:dyDescent="0.25">
      <c r="A29" s="85"/>
      <c r="B29" s="87" t="s">
        <v>214</v>
      </c>
      <c r="C29" s="87"/>
      <c r="D29" s="88"/>
      <c r="F29" s="81" t="s">
        <v>213</v>
      </c>
      <c r="G29" s="81" t="s">
        <v>212</v>
      </c>
      <c r="H29" s="81" t="s">
        <v>211</v>
      </c>
    </row>
    <row r="30" spans="1:8" ht="3.75" customHeight="1" x14ac:dyDescent="0.25">
      <c r="A30" s="85"/>
      <c r="B30" s="87"/>
      <c r="C30" s="87"/>
      <c r="D30" s="88"/>
    </row>
    <row r="31" spans="1:8" ht="120" x14ac:dyDescent="0.25">
      <c r="A31" s="85"/>
      <c r="B31" s="87" t="s">
        <v>210</v>
      </c>
      <c r="C31" s="87"/>
      <c r="D31" s="88"/>
      <c r="F31" s="81" t="s">
        <v>209</v>
      </c>
      <c r="G31" s="81" t="s">
        <v>208</v>
      </c>
      <c r="H31" s="81" t="s">
        <v>207</v>
      </c>
    </row>
    <row r="32" spans="1:8" ht="3.75" customHeight="1" x14ac:dyDescent="0.25">
      <c r="A32" s="85"/>
      <c r="B32" s="87"/>
      <c r="C32" s="87"/>
      <c r="D32" s="89"/>
    </row>
    <row r="33" spans="1:4" ht="33" customHeight="1" x14ac:dyDescent="0.25">
      <c r="A33" s="85"/>
      <c r="B33" s="87" t="s">
        <v>206</v>
      </c>
      <c r="C33" s="87"/>
      <c r="D33" s="88" t="s">
        <v>205</v>
      </c>
    </row>
    <row r="34" spans="1:4" ht="18.75" customHeight="1" x14ac:dyDescent="0.25">
      <c r="A34" s="87"/>
      <c r="B34" s="87"/>
      <c r="C34" s="87"/>
      <c r="D34" s="89"/>
    </row>
    <row r="35" spans="1:4" x14ac:dyDescent="0.25">
      <c r="A35" s="91" t="s">
        <v>204</v>
      </c>
      <c r="B35" s="91"/>
      <c r="C35" s="91"/>
      <c r="D35" s="90" t="s">
        <v>203</v>
      </c>
    </row>
    <row r="36" spans="1:4" ht="45" x14ac:dyDescent="0.25">
      <c r="A36" s="85"/>
      <c r="B36" s="87" t="s">
        <v>202</v>
      </c>
      <c r="C36" s="87"/>
      <c r="D36" s="84" t="s">
        <v>201</v>
      </c>
    </row>
    <row r="37" spans="1:4" ht="3.75" customHeight="1" x14ac:dyDescent="0.25">
      <c r="A37" s="85"/>
      <c r="B37" s="87"/>
      <c r="C37" s="87"/>
      <c r="D37" s="84"/>
    </row>
    <row r="38" spans="1:4" ht="45" x14ac:dyDescent="0.25">
      <c r="A38" s="85"/>
      <c r="B38" s="87"/>
      <c r="C38" s="87" t="s">
        <v>200</v>
      </c>
      <c r="D38" s="89" t="s">
        <v>199</v>
      </c>
    </row>
    <row r="39" spans="1:4" ht="3.75" customHeight="1" x14ac:dyDescent="0.25">
      <c r="A39" s="85"/>
      <c r="B39" s="87"/>
      <c r="C39" s="87"/>
      <c r="D39" s="89"/>
    </row>
    <row r="40" spans="1:4" ht="60" x14ac:dyDescent="0.25">
      <c r="A40" s="85"/>
      <c r="B40" s="87"/>
      <c r="C40" s="87" t="s">
        <v>198</v>
      </c>
      <c r="D40" s="89" t="s">
        <v>197</v>
      </c>
    </row>
    <row r="41" spans="1:4" ht="3.75" customHeight="1" x14ac:dyDescent="0.25">
      <c r="A41" s="85"/>
      <c r="B41" s="87"/>
      <c r="C41" s="87"/>
      <c r="D41" s="89"/>
    </row>
    <row r="42" spans="1:4" ht="75" x14ac:dyDescent="0.25">
      <c r="A42" s="85"/>
      <c r="B42" s="87"/>
      <c r="C42" s="87" t="s">
        <v>196</v>
      </c>
      <c r="D42" s="89" t="s">
        <v>195</v>
      </c>
    </row>
    <row r="43" spans="1:4" ht="3.75" customHeight="1" x14ac:dyDescent="0.25">
      <c r="A43" s="85"/>
      <c r="B43" s="87"/>
      <c r="C43" s="87"/>
      <c r="D43" s="89"/>
    </row>
    <row r="44" spans="1:4" ht="3.75" customHeight="1" x14ac:dyDescent="0.25">
      <c r="A44" s="85"/>
      <c r="B44" s="87"/>
      <c r="C44" s="87"/>
      <c r="D44" s="88"/>
    </row>
    <row r="45" spans="1:4" ht="124.5" customHeight="1" x14ac:dyDescent="0.25">
      <c r="A45" s="85"/>
      <c r="B45" s="87"/>
      <c r="C45" s="87" t="s">
        <v>194</v>
      </c>
      <c r="D45" s="88" t="e">
        <f>CONCATENATE("Das eingeleitete Abwasser ist qualitativ zu überwachen. Die Einhaltung der Anforderungen an das eingeleitete Abwasser"," ist bauseits zu kontrollieren. Dazu ist mindestens eine verantwortliche Person namentlich zu bezeichnen (Art. 13 Abs. 2 Bst. a GSchV). Für die vorliegende Baustellenentwässerung wird als verantwortliche Person ",F45," bezeichnet. Periodisch ist eine visuelle Kontrolle der Abwassereinleitung in durchzuführen. ",IF(OR(G10,G17),"Im Oberflächengewässer darf sich als Folge der Einleitung keine (übermässige) Trübung, kein Schlamm, keine Verfärbung und kein Schaum bilden.",""))</f>
        <v>#VALUE!</v>
      </c>
    </row>
    <row r="46" spans="1:4" ht="3.75" customHeight="1" x14ac:dyDescent="0.25">
      <c r="A46" s="85"/>
      <c r="B46" s="87"/>
      <c r="C46" s="87"/>
      <c r="D46" s="88"/>
    </row>
    <row r="47" spans="1:4" ht="75" x14ac:dyDescent="0.25">
      <c r="A47" s="85"/>
      <c r="B47" s="85"/>
      <c r="C47" s="87" t="s">
        <v>193</v>
      </c>
      <c r="D47" s="89" t="s">
        <v>192</v>
      </c>
    </row>
    <row r="48" spans="1:4" ht="3.75" customHeight="1" x14ac:dyDescent="0.25">
      <c r="A48" s="85"/>
      <c r="B48" s="85"/>
      <c r="C48" s="87"/>
      <c r="D48" s="89"/>
    </row>
    <row r="49" spans="1:4" x14ac:dyDescent="0.25">
      <c r="A49" s="85"/>
      <c r="B49" s="87" t="s">
        <v>191</v>
      </c>
      <c r="C49" s="87"/>
      <c r="D49" s="89" t="s">
        <v>190</v>
      </c>
    </row>
    <row r="50" spans="1:4" ht="3.75" customHeight="1" x14ac:dyDescent="0.25">
      <c r="A50" s="85"/>
      <c r="B50" s="87"/>
      <c r="C50" s="87"/>
      <c r="D50" s="89"/>
    </row>
    <row r="51" spans="1:4" ht="60" x14ac:dyDescent="0.25">
      <c r="A51" s="85"/>
      <c r="B51" s="87" t="s">
        <v>189</v>
      </c>
      <c r="C51" s="87"/>
      <c r="D51" s="89" t="s">
        <v>188</v>
      </c>
    </row>
    <row r="52" spans="1:4" ht="3.75" customHeight="1" x14ac:dyDescent="0.25">
      <c r="A52" s="85"/>
      <c r="B52" s="87"/>
      <c r="C52" s="87"/>
      <c r="D52" s="89"/>
    </row>
    <row r="53" spans="1:4" ht="45" x14ac:dyDescent="0.25">
      <c r="A53" s="85"/>
      <c r="B53" s="87" t="s">
        <v>187</v>
      </c>
      <c r="C53" s="87"/>
      <c r="D53" s="89" t="s">
        <v>186</v>
      </c>
    </row>
    <row r="54" spans="1:4" ht="3.75" customHeight="1" x14ac:dyDescent="0.25">
      <c r="A54" s="85"/>
      <c r="B54" s="87"/>
      <c r="C54" s="87"/>
      <c r="D54" s="89"/>
    </row>
    <row r="55" spans="1:4" ht="120" x14ac:dyDescent="0.25">
      <c r="A55" s="85"/>
      <c r="B55" s="87" t="s">
        <v>185</v>
      </c>
      <c r="C55" s="87"/>
      <c r="D55" s="89" t="s">
        <v>184</v>
      </c>
    </row>
    <row r="56" spans="1:4" ht="3.75" customHeight="1" x14ac:dyDescent="0.25">
      <c r="A56" s="85"/>
      <c r="B56" s="87"/>
      <c r="C56" s="87"/>
      <c r="D56" s="89"/>
    </row>
    <row r="57" spans="1:4" x14ac:dyDescent="0.25">
      <c r="A57" s="85"/>
      <c r="B57" s="87" t="s">
        <v>183</v>
      </c>
      <c r="C57" s="87"/>
      <c r="D57" s="88"/>
    </row>
    <row r="58" spans="1:4" ht="3.75" customHeight="1" x14ac:dyDescent="0.25">
      <c r="A58" s="85"/>
      <c r="B58" s="87"/>
      <c r="C58" s="87"/>
      <c r="D58" s="88"/>
    </row>
    <row r="59" spans="1:4" x14ac:dyDescent="0.25">
      <c r="A59" s="85"/>
      <c r="B59" s="87" t="s">
        <v>182</v>
      </c>
      <c r="C59" s="85"/>
      <c r="D59" s="84"/>
    </row>
    <row r="60" spans="1:4" ht="3.75" customHeight="1" x14ac:dyDescent="0.25">
      <c r="A60" s="85"/>
      <c r="B60" s="87"/>
      <c r="C60" s="85"/>
      <c r="D60" s="86"/>
    </row>
    <row r="61" spans="1:4" x14ac:dyDescent="0.25">
      <c r="A61" s="85"/>
      <c r="B61" s="85">
        <v>3.8</v>
      </c>
      <c r="C61" s="85"/>
      <c r="D61" s="84" t="s">
        <v>181</v>
      </c>
    </row>
    <row r="62" spans="1:4" x14ac:dyDescent="0.25">
      <c r="A62" s="85"/>
      <c r="B62" s="85"/>
      <c r="C62" s="85"/>
      <c r="D62" s="84"/>
    </row>
    <row r="63" spans="1:4" ht="33.75" customHeight="1" x14ac:dyDescent="0.25">
      <c r="A63" s="85"/>
      <c r="B63" s="85"/>
      <c r="C63" s="85"/>
      <c r="D63" s="84"/>
    </row>
    <row r="64" spans="1:4" x14ac:dyDescent="0.25">
      <c r="A64" s="85"/>
      <c r="B64" s="85"/>
      <c r="C64" s="85"/>
      <c r="D64" s="84"/>
    </row>
    <row r="65" spans="4:4" ht="52.5" customHeight="1" x14ac:dyDescent="0.25"/>
    <row r="66" spans="4:4" x14ac:dyDescent="0.25">
      <c r="D66" s="83" t="s">
        <v>180</v>
      </c>
    </row>
    <row r="67" spans="4:4" ht="60" customHeight="1" x14ac:dyDescent="0.25"/>
    <row r="68" spans="4:4" x14ac:dyDescent="0.25">
      <c r="D68" s="82" t="s">
        <v>179</v>
      </c>
    </row>
    <row r="70" spans="4:4" x14ac:dyDescent="0.25">
      <c r="D70" s="82" t="s">
        <v>178</v>
      </c>
    </row>
    <row r="71" spans="4:4" ht="45" customHeight="1" x14ac:dyDescent="0.25"/>
  </sheetData>
  <customSheetViews>
    <customSheetView guid="{95523577-BC73-4BFD-BBB6-2019C83EEE54}" showPageBreaks="1" printArea="1" state="hidden" view="pageLayout">
      <selection activeCell="D31" sqref="D31"/>
      <colBreaks count="1" manualBreakCount="1">
        <brk id="4" max="1048575" man="1"/>
      </colBreaks>
      <pageMargins left="0.7" right="0.7" top="0.78740157499999996" bottom="0.78740157499999996" header="0.3" footer="0.3"/>
      <pageSetup paperSize="9" scale="95" orientation="portrait" r:id="rId1"/>
    </customSheetView>
  </customSheetViews>
  <pageMargins left="0.7" right="0.7" top="0.78740157499999996" bottom="0.78740157499999996" header="0.3" footer="0.3"/>
  <pageSetup paperSize="9" scale="95" orientation="portrait" r:id="rId2"/>
  <colBreaks count="1" manualBreakCount="1">
    <brk id="4" max="1048575" man="1"/>
  </colBreaks>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7"/>
  <sheetViews>
    <sheetView zoomScale="145" zoomScaleNormal="145" workbookViewId="0">
      <selection activeCell="C36" sqref="C36"/>
    </sheetView>
  </sheetViews>
  <sheetFormatPr baseColWidth="10" defaultRowHeight="15" x14ac:dyDescent="0.25"/>
  <cols>
    <col min="2" max="2" width="17.5703125" bestFit="1" customWidth="1"/>
    <col min="3" max="3" width="24.85546875" bestFit="1" customWidth="1"/>
    <col min="4" max="5" width="11.42578125" customWidth="1"/>
    <col min="6" max="6" width="36.85546875" bestFit="1" customWidth="1"/>
    <col min="7" max="7" width="44.42578125" bestFit="1" customWidth="1"/>
    <col min="8" max="9" width="41.28515625" bestFit="1" customWidth="1"/>
    <col min="10" max="10" width="39.28515625" bestFit="1" customWidth="1"/>
    <col min="11" max="11" width="41.28515625" bestFit="1" customWidth="1"/>
    <col min="12" max="12" width="36.28515625" bestFit="1" customWidth="1"/>
    <col min="13" max="13" width="43.42578125" bestFit="1" customWidth="1"/>
    <col min="14" max="14" width="29.140625" bestFit="1" customWidth="1"/>
    <col min="15" max="15" width="17.5703125" bestFit="1" customWidth="1"/>
    <col min="16" max="16" width="49.5703125" bestFit="1" customWidth="1"/>
    <col min="17" max="17" width="28.42578125" bestFit="1" customWidth="1"/>
    <col min="18" max="18" width="28.42578125" customWidth="1"/>
    <col min="19" max="20" width="22.28515625" bestFit="1" customWidth="1"/>
    <col min="21" max="26" width="17.5703125" bestFit="1" customWidth="1"/>
  </cols>
  <sheetData>
    <row r="1" spans="1:26" s="7" customFormat="1" x14ac:dyDescent="0.25">
      <c r="A1" s="6" t="s">
        <v>25</v>
      </c>
      <c r="B1" s="6" t="s">
        <v>48</v>
      </c>
      <c r="C1" s="6" t="s">
        <v>5</v>
      </c>
      <c r="D1" s="6">
        <v>2</v>
      </c>
      <c r="E1" s="6">
        <v>2</v>
      </c>
      <c r="F1" s="6" t="s">
        <v>74</v>
      </c>
      <c r="G1" s="6" t="s">
        <v>59</v>
      </c>
      <c r="H1" s="6" t="s">
        <v>170</v>
      </c>
      <c r="I1" s="6" t="s">
        <v>171</v>
      </c>
      <c r="J1" s="6" t="s">
        <v>171</v>
      </c>
      <c r="K1" s="6" t="s">
        <v>172</v>
      </c>
      <c r="L1" s="6" t="s">
        <v>172</v>
      </c>
      <c r="M1" s="6" t="s">
        <v>61</v>
      </c>
      <c r="N1" s="6" t="s">
        <v>61</v>
      </c>
      <c r="O1" s="6">
        <v>8.1999999999999993</v>
      </c>
      <c r="P1" s="6">
        <v>8.1999999999999993</v>
      </c>
      <c r="Q1" s="6">
        <v>8.1999999999999993</v>
      </c>
      <c r="R1" s="6" t="s">
        <v>145</v>
      </c>
      <c r="S1" s="72" t="s">
        <v>177</v>
      </c>
      <c r="T1" s="6">
        <v>13</v>
      </c>
      <c r="U1" s="6"/>
      <c r="V1" s="6"/>
      <c r="W1" s="6"/>
      <c r="X1" s="6"/>
      <c r="Y1" s="6"/>
      <c r="Z1" s="6"/>
    </row>
    <row r="2" spans="1:26" x14ac:dyDescent="0.25">
      <c r="A2" t="s">
        <v>7</v>
      </c>
      <c r="B2" t="s">
        <v>17</v>
      </c>
      <c r="C2" t="s">
        <v>17</v>
      </c>
      <c r="D2" t="s">
        <v>17</v>
      </c>
      <c r="E2" t="s">
        <v>17</v>
      </c>
      <c r="F2" t="s">
        <v>17</v>
      </c>
      <c r="G2" t="s">
        <v>17</v>
      </c>
      <c r="H2" t="s">
        <v>17</v>
      </c>
      <c r="I2" t="s">
        <v>17</v>
      </c>
      <c r="J2" t="s">
        <v>17</v>
      </c>
      <c r="K2" t="s">
        <v>17</v>
      </c>
      <c r="L2" t="s">
        <v>17</v>
      </c>
      <c r="M2" t="s">
        <v>17</v>
      </c>
      <c r="N2" t="s">
        <v>17</v>
      </c>
      <c r="O2" t="s">
        <v>17</v>
      </c>
      <c r="P2" t="s">
        <v>17</v>
      </c>
      <c r="Q2" t="s">
        <v>17</v>
      </c>
      <c r="R2" t="s">
        <v>17</v>
      </c>
      <c r="S2" t="s">
        <v>17</v>
      </c>
      <c r="T2" t="s">
        <v>17</v>
      </c>
      <c r="U2" t="s">
        <v>17</v>
      </c>
      <c r="V2" t="s">
        <v>17</v>
      </c>
      <c r="W2" t="s">
        <v>17</v>
      </c>
      <c r="X2" t="s">
        <v>17</v>
      </c>
      <c r="Y2" t="s">
        <v>17</v>
      </c>
      <c r="Z2" t="s">
        <v>17</v>
      </c>
    </row>
    <row r="3" spans="1:26" x14ac:dyDescent="0.25">
      <c r="B3" t="s">
        <v>26</v>
      </c>
      <c r="C3" t="s">
        <v>103</v>
      </c>
      <c r="D3" t="s">
        <v>18</v>
      </c>
      <c r="E3" t="s">
        <v>21</v>
      </c>
      <c r="F3" t="s">
        <v>159</v>
      </c>
      <c r="G3" t="s">
        <v>41</v>
      </c>
      <c r="H3" t="s">
        <v>52</v>
      </c>
      <c r="I3" t="s">
        <v>52</v>
      </c>
      <c r="J3" t="s">
        <v>173</v>
      </c>
      <c r="K3" t="s">
        <v>52</v>
      </c>
      <c r="L3" t="s">
        <v>54</v>
      </c>
      <c r="M3" t="s">
        <v>57</v>
      </c>
      <c r="N3" t="s">
        <v>60</v>
      </c>
      <c r="O3" t="s">
        <v>21</v>
      </c>
      <c r="P3" t="s">
        <v>57</v>
      </c>
      <c r="Q3" t="s">
        <v>68</v>
      </c>
      <c r="R3" t="s">
        <v>151</v>
      </c>
      <c r="S3" t="s">
        <v>95</v>
      </c>
      <c r="T3" t="s">
        <v>95</v>
      </c>
      <c r="U3" t="s">
        <v>21</v>
      </c>
    </row>
    <row r="4" spans="1:26" x14ac:dyDescent="0.25">
      <c r="B4" t="s">
        <v>27</v>
      </c>
      <c r="C4" t="s">
        <v>105</v>
      </c>
      <c r="D4" t="s">
        <v>19</v>
      </c>
      <c r="E4" t="s">
        <v>22</v>
      </c>
      <c r="F4" t="s">
        <v>158</v>
      </c>
      <c r="G4" t="s">
        <v>176</v>
      </c>
      <c r="H4" t="s">
        <v>41</v>
      </c>
      <c r="I4" t="s">
        <v>41</v>
      </c>
      <c r="J4" t="s">
        <v>174</v>
      </c>
      <c r="K4" t="s">
        <v>41</v>
      </c>
      <c r="L4" t="s">
        <v>174</v>
      </c>
      <c r="M4" t="s">
        <v>41</v>
      </c>
      <c r="N4" t="s">
        <v>54</v>
      </c>
      <c r="O4" t="s">
        <v>63</v>
      </c>
      <c r="P4" t="s">
        <v>65</v>
      </c>
      <c r="Q4" t="s">
        <v>54</v>
      </c>
      <c r="R4" t="s">
        <v>147</v>
      </c>
      <c r="S4" t="s">
        <v>94</v>
      </c>
      <c r="T4" t="s">
        <v>94</v>
      </c>
      <c r="U4" t="s">
        <v>94</v>
      </c>
    </row>
    <row r="5" spans="1:26" x14ac:dyDescent="0.25">
      <c r="C5" t="s">
        <v>106</v>
      </c>
      <c r="D5" t="s">
        <v>20</v>
      </c>
      <c r="E5" t="s">
        <v>23</v>
      </c>
      <c r="F5" t="str">
        <f>CONCATENATE(F3, " + ",F4)</f>
        <v>Fertigbeton / Transportbeton + Ortbeton / Frischbeton</v>
      </c>
      <c r="G5" t="s">
        <v>58</v>
      </c>
      <c r="H5" t="s">
        <v>53</v>
      </c>
      <c r="I5" t="s">
        <v>53</v>
      </c>
      <c r="K5" t="s">
        <v>53</v>
      </c>
      <c r="M5" t="s">
        <v>58</v>
      </c>
      <c r="O5" t="s">
        <v>64</v>
      </c>
      <c r="P5" t="s">
        <v>66</v>
      </c>
      <c r="R5" t="s">
        <v>152</v>
      </c>
      <c r="S5" t="s">
        <v>97</v>
      </c>
      <c r="T5" t="s">
        <v>97</v>
      </c>
      <c r="U5" t="s">
        <v>97</v>
      </c>
    </row>
    <row r="6" spans="1:26" x14ac:dyDescent="0.25">
      <c r="C6" t="s">
        <v>107</v>
      </c>
      <c r="E6" t="s">
        <v>24</v>
      </c>
      <c r="H6" t="s">
        <v>246</v>
      </c>
      <c r="R6" t="s">
        <v>153</v>
      </c>
      <c r="S6" t="s">
        <v>96</v>
      </c>
      <c r="T6" t="s">
        <v>96</v>
      </c>
      <c r="U6" t="s">
        <v>96</v>
      </c>
    </row>
    <row r="7" spans="1:26" x14ac:dyDescent="0.25">
      <c r="C7" t="s">
        <v>108</v>
      </c>
      <c r="H7" t="s">
        <v>58</v>
      </c>
      <c r="R7" t="s">
        <v>149</v>
      </c>
      <c r="S7" t="s">
        <v>135</v>
      </c>
      <c r="U7" t="s">
        <v>135</v>
      </c>
    </row>
    <row r="8" spans="1:26" x14ac:dyDescent="0.25">
      <c r="C8" t="s">
        <v>131</v>
      </c>
      <c r="R8" t="s">
        <v>156</v>
      </c>
    </row>
    <row r="9" spans="1:26" x14ac:dyDescent="0.25">
      <c r="C9" t="s">
        <v>109</v>
      </c>
      <c r="R9" t="s">
        <v>157</v>
      </c>
    </row>
    <row r="10" spans="1:26" x14ac:dyDescent="0.25">
      <c r="C10" t="s">
        <v>110</v>
      </c>
      <c r="R10" t="s">
        <v>150</v>
      </c>
    </row>
    <row r="11" spans="1:26" x14ac:dyDescent="0.25">
      <c r="C11" t="s">
        <v>111</v>
      </c>
      <c r="R11" t="s">
        <v>146</v>
      </c>
    </row>
    <row r="12" spans="1:26" x14ac:dyDescent="0.25">
      <c r="C12" t="s">
        <v>112</v>
      </c>
      <c r="R12" t="s">
        <v>148</v>
      </c>
    </row>
    <row r="13" spans="1:26" x14ac:dyDescent="0.25">
      <c r="C13" t="s">
        <v>113</v>
      </c>
      <c r="R13" t="s">
        <v>155</v>
      </c>
    </row>
    <row r="14" spans="1:26" x14ac:dyDescent="0.25">
      <c r="C14" t="s">
        <v>114</v>
      </c>
      <c r="E14" s="35"/>
      <c r="R14" t="s">
        <v>154</v>
      </c>
    </row>
    <row r="15" spans="1:26" x14ac:dyDescent="0.25">
      <c r="C15" t="s">
        <v>115</v>
      </c>
      <c r="E15" s="35"/>
    </row>
    <row r="16" spans="1:26" x14ac:dyDescent="0.25">
      <c r="C16" t="s">
        <v>116</v>
      </c>
    </row>
    <row r="17" spans="3:5" x14ac:dyDescent="0.25">
      <c r="C17" t="s">
        <v>117</v>
      </c>
      <c r="E17" s="35"/>
    </row>
    <row r="18" spans="3:5" x14ac:dyDescent="0.25">
      <c r="C18" t="s">
        <v>118</v>
      </c>
    </row>
    <row r="19" spans="3:5" x14ac:dyDescent="0.25">
      <c r="C19" t="s">
        <v>119</v>
      </c>
    </row>
    <row r="20" spans="3:5" x14ac:dyDescent="0.25">
      <c r="C20" t="s">
        <v>120</v>
      </c>
    </row>
    <row r="21" spans="3:5" x14ac:dyDescent="0.25">
      <c r="C21" t="s">
        <v>121</v>
      </c>
    </row>
    <row r="22" spans="3:5" x14ac:dyDescent="0.25">
      <c r="C22" t="s">
        <v>122</v>
      </c>
    </row>
    <row r="23" spans="3:5" x14ac:dyDescent="0.25">
      <c r="C23" t="s">
        <v>123</v>
      </c>
      <c r="E23" s="35"/>
    </row>
    <row r="24" spans="3:5" x14ac:dyDescent="0.25">
      <c r="C24" t="s">
        <v>124</v>
      </c>
    </row>
    <row r="25" spans="3:5" x14ac:dyDescent="0.25">
      <c r="C25" t="s">
        <v>104</v>
      </c>
    </row>
    <row r="26" spans="3:5" x14ac:dyDescent="0.25">
      <c r="C26" t="s">
        <v>125</v>
      </c>
    </row>
    <row r="27" spans="3:5" x14ac:dyDescent="0.25">
      <c r="C27" t="s">
        <v>126</v>
      </c>
    </row>
    <row r="28" spans="3:5" x14ac:dyDescent="0.25">
      <c r="C28" t="s">
        <v>127</v>
      </c>
    </row>
    <row r="29" spans="3:5" x14ac:dyDescent="0.25">
      <c r="C29" t="s">
        <v>128</v>
      </c>
    </row>
    <row r="30" spans="3:5" x14ac:dyDescent="0.25">
      <c r="C30" t="s">
        <v>129</v>
      </c>
    </row>
    <row r="31" spans="3:5" x14ac:dyDescent="0.25">
      <c r="C31" t="s">
        <v>132</v>
      </c>
    </row>
    <row r="32" spans="3:5" x14ac:dyDescent="0.25">
      <c r="C32" t="s">
        <v>130</v>
      </c>
    </row>
    <row r="34" spans="2:3" x14ac:dyDescent="0.25">
      <c r="B34" s="126" t="s">
        <v>310</v>
      </c>
    </row>
    <row r="35" spans="2:3" x14ac:dyDescent="0.25">
      <c r="B35" s="127" t="s">
        <v>311</v>
      </c>
      <c r="C35" t="b">
        <f>OR(Formular!C24=C14,Formular!C24=C5,Formular!C24=C22,Formular!C24=C6,Formular!C24=C3,Formular!C24=C29,Formular!C24=C19,Formular!C24=C24,Formular!C24=C20)</f>
        <v>0</v>
      </c>
    </row>
    <row r="36" spans="2:3" x14ac:dyDescent="0.25">
      <c r="B36" t="s">
        <v>312</v>
      </c>
      <c r="C36" t="b">
        <f>OR(Formular!C24=C10,Formular!C24=C32,Formular!C24=C7,Formular!C24=C8,Formular!C24=C4,Formular!C24=C15,Formular!C24=C31,Formular!C24=C28,Formular!C24=C9,Formular!C24=C30,Formular!C24=C13)</f>
        <v>0</v>
      </c>
    </row>
    <row r="37" spans="2:3" x14ac:dyDescent="0.25">
      <c r="B37" t="s">
        <v>313</v>
      </c>
      <c r="C37" t="b">
        <f>OR(Formular!C24=C27,Formular!C24=C23,Formular!C24=C26,Formular!C24=C16,Formular!C24=C12,Formular!C24=C25,Formular!C24=C17,Formular!C24=C11,Formular!C24=C21,Formular!C24=C18)</f>
        <v>0</v>
      </c>
    </row>
  </sheetData>
  <sheetProtection selectLockedCells="1" selectUnlockedCells="1"/>
  <sortState xmlns:xlrd2="http://schemas.microsoft.com/office/spreadsheetml/2017/richdata2" ref="R3:R15">
    <sortCondition ref="R15"/>
  </sortState>
  <customSheetViews>
    <customSheetView guid="{95523577-BC73-4BFD-BBB6-2019C83EEE54}" scale="60" state="hidden">
      <selection activeCell="H56" sqref="H56"/>
      <pageMargins left="0.7" right="0.7" top="0.78740157499999996" bottom="0.78740157499999996" header="0.3" footer="0.3"/>
      <pageSetup orientation="portrait" r:id="rId1"/>
    </customSheetView>
  </customSheetViews>
  <pageMargins left="0.7" right="0.7" top="0.78740157499999996" bottom="0.78740157499999996" header="0.3" footer="0.3"/>
  <pageSetup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Formular</vt:lpstr>
      <vt:lpstr>Bewilligung</vt:lpstr>
      <vt:lpstr>Auswahl</vt:lpstr>
      <vt:lpstr>Formular!_GoBack</vt:lpstr>
      <vt:lpstr>Bewilligung!Druckbereich</vt:lpstr>
      <vt:lpstr>Formular!Druckbereich</vt:lpstr>
    </vt:vector>
  </TitlesOfParts>
  <Company>Kantonale Verwaltung Schwyz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Yannick Küng</dc:creator>
  <cp:lastModifiedBy>Oskar Schuler</cp:lastModifiedBy>
  <cp:lastPrinted>2022-07-15T06:42:46Z</cp:lastPrinted>
  <dcterms:created xsi:type="dcterms:W3CDTF">2021-07-23T11:35:21Z</dcterms:created>
  <dcterms:modified xsi:type="dcterms:W3CDTF">2026-04-30T13:00:49Z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BCO_ScreenResolution">
    <vt:lpwstr>96 96 5120 1440</vt:lpwstr>
  </property>
</Properties>
</file>