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KG\juristische und andere Hilfsmittel\Richtlinien und Register\ZGB Berechnung Unterhaltsbeiträge\Unterhaltsrechner für Homepage\"/>
    </mc:Choice>
  </mc:AlternateContent>
  <bookViews>
    <workbookView xWindow="0" yWindow="0" windowWidth="28800" windowHeight="12930"/>
  </bookViews>
  <sheets>
    <sheet name="Phase" sheetId="16" r:id="rId1"/>
  </sheets>
  <definedNames>
    <definedName name="_xlnm.Print_Area" localSheetId="0">Phase!$A$1:$M$120</definedName>
    <definedName name="_xlnm.Print_Titles" localSheetId="0">Phase!$1:$4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6" l="1"/>
  <c r="K117" i="16"/>
  <c r="I117" i="16"/>
  <c r="D103" i="16"/>
  <c r="C103" i="16"/>
  <c r="L87" i="16"/>
  <c r="K87" i="16"/>
  <c r="J87" i="16"/>
  <c r="I87" i="16"/>
  <c r="K84" i="16"/>
  <c r="K85" i="16" s="1"/>
  <c r="I84" i="16"/>
  <c r="J85" i="16" s="1"/>
  <c r="L83" i="16"/>
  <c r="K83" i="16"/>
  <c r="J83" i="16"/>
  <c r="I83" i="16"/>
  <c r="L81" i="16"/>
  <c r="K81" i="16"/>
  <c r="J81" i="16"/>
  <c r="I81" i="16"/>
  <c r="L73" i="16"/>
  <c r="K73" i="16"/>
  <c r="J73" i="16"/>
  <c r="I73" i="16"/>
  <c r="M64" i="16"/>
  <c r="M63" i="16"/>
  <c r="K48" i="16"/>
  <c r="J48" i="16"/>
  <c r="L42" i="16"/>
  <c r="K43" i="16" s="1"/>
  <c r="K42" i="16"/>
  <c r="J42" i="16"/>
  <c r="I42" i="16"/>
  <c r="I43" i="16" s="1"/>
  <c r="H42" i="16"/>
  <c r="G42" i="16"/>
  <c r="F42" i="16"/>
  <c r="E42" i="16"/>
  <c r="D42" i="16"/>
  <c r="C42" i="16"/>
  <c r="L21" i="16"/>
  <c r="K22" i="16" s="1"/>
  <c r="K21" i="16"/>
  <c r="J21" i="16"/>
  <c r="I21" i="16"/>
  <c r="H21" i="16"/>
  <c r="G21" i="16"/>
  <c r="F21" i="16"/>
  <c r="E21" i="16"/>
  <c r="D21" i="16"/>
  <c r="C21" i="16"/>
  <c r="L13" i="16"/>
  <c r="K13" i="16"/>
  <c r="J13" i="16"/>
  <c r="I13" i="16"/>
  <c r="H13" i="16"/>
  <c r="G13" i="16"/>
  <c r="F13" i="16"/>
  <c r="E13" i="16"/>
  <c r="M3" i="16"/>
  <c r="J88" i="16" l="1"/>
  <c r="J94" i="16" s="1"/>
  <c r="K88" i="16"/>
  <c r="K94" i="16" s="1"/>
  <c r="H48" i="16"/>
  <c r="G43" i="16"/>
  <c r="G48" i="16"/>
  <c r="F48" i="16"/>
  <c r="D49" i="16"/>
  <c r="D100" i="16" s="1"/>
  <c r="C49" i="16"/>
  <c r="C100" i="16" s="1"/>
  <c r="G22" i="16"/>
  <c r="K96" i="16"/>
  <c r="K114" i="16" s="1"/>
  <c r="L96" i="16"/>
  <c r="L114" i="16" s="1"/>
  <c r="I96" i="16"/>
  <c r="I114" i="16" s="1"/>
  <c r="E48" i="16"/>
  <c r="E23" i="16"/>
  <c r="E22" i="16"/>
  <c r="E44" i="16"/>
  <c r="L116" i="16"/>
  <c r="M22" i="16"/>
  <c r="M43" i="16"/>
  <c r="K116" i="16"/>
  <c r="I48" i="16"/>
  <c r="I49" i="16" s="1"/>
  <c r="I22" i="16"/>
  <c r="E43" i="16"/>
  <c r="J96" i="16"/>
  <c r="J114" i="16" s="1"/>
  <c r="L48" i="16"/>
  <c r="K49" i="16" s="1"/>
  <c r="L85" i="16"/>
  <c r="L88" i="16" s="1"/>
  <c r="L94" i="16" s="1"/>
  <c r="J116" i="16"/>
  <c r="I116" i="16"/>
  <c r="I85" i="16"/>
  <c r="I88" i="16" s="1"/>
  <c r="I94" i="16" s="1"/>
  <c r="D73" i="16" l="1"/>
  <c r="C101" i="16" s="1"/>
  <c r="G49" i="16"/>
  <c r="D58" i="16"/>
  <c r="C58" i="16"/>
  <c r="M49" i="16"/>
  <c r="C56" i="16" s="1"/>
  <c r="E50" i="16"/>
  <c r="E49" i="16"/>
  <c r="D56" i="16" l="1"/>
  <c r="D57" i="16" s="1"/>
  <c r="D106" i="16" s="1"/>
  <c r="M79" i="16"/>
  <c r="F73" i="16"/>
  <c r="H73" i="16"/>
  <c r="M58" i="16"/>
  <c r="C54" i="16"/>
  <c r="E65" i="16" s="1"/>
  <c r="C57" i="16" l="1"/>
  <c r="C106" i="16" s="1"/>
  <c r="C55" i="16"/>
  <c r="D65" i="16"/>
  <c r="J69" i="16" s="1"/>
  <c r="M55" i="16"/>
  <c r="D55" i="16"/>
  <c r="C65" i="16"/>
  <c r="I69" i="16" l="1"/>
  <c r="D69" i="16"/>
  <c r="K68" i="16"/>
  <c r="C68" i="16"/>
  <c r="G69" i="16"/>
  <c r="G68" i="16"/>
  <c r="E69" i="16"/>
  <c r="I68" i="16"/>
  <c r="J55" i="16" s="1"/>
  <c r="E68" i="16"/>
  <c r="K69" i="16"/>
  <c r="L69" i="16"/>
  <c r="L68" i="16"/>
  <c r="K55" i="16"/>
  <c r="G55" i="16"/>
  <c r="I55" i="16"/>
  <c r="E55" i="16"/>
  <c r="F68" i="16"/>
  <c r="D68" i="16"/>
  <c r="F69" i="16"/>
  <c r="J68" i="16"/>
  <c r="M65" i="16"/>
  <c r="H69" i="16"/>
  <c r="H68" i="16"/>
  <c r="C69" i="16"/>
  <c r="H55" i="16" l="1"/>
  <c r="L55" i="16"/>
  <c r="F55" i="16"/>
  <c r="I70" i="16"/>
  <c r="I74" i="16" s="1"/>
  <c r="G70" i="16"/>
  <c r="C70" i="16"/>
  <c r="K70" i="16"/>
  <c r="K74" i="16" s="1"/>
  <c r="L93" i="16"/>
  <c r="L95" i="16" s="1"/>
  <c r="L97" i="16" s="1"/>
  <c r="E70" i="16"/>
  <c r="I93" i="16"/>
  <c r="I95" i="16" s="1"/>
  <c r="I97" i="16" s="1"/>
  <c r="L70" i="16"/>
  <c r="L74" i="16" s="1"/>
  <c r="M69" i="16"/>
  <c r="K93" i="16"/>
  <c r="K95" i="16" s="1"/>
  <c r="K97" i="16" s="1"/>
  <c r="D70" i="16"/>
  <c r="D93" i="16"/>
  <c r="H70" i="16"/>
  <c r="H74" i="16" s="1"/>
  <c r="H93" i="16"/>
  <c r="C93" i="16"/>
  <c r="G93" i="16"/>
  <c r="J93" i="16"/>
  <c r="J95" i="16" s="1"/>
  <c r="J70" i="16"/>
  <c r="J74" i="16" s="1"/>
  <c r="M68" i="16"/>
  <c r="F70" i="16"/>
  <c r="F74" i="16" s="1"/>
  <c r="F93" i="16"/>
  <c r="E93" i="16"/>
  <c r="M56" i="16" l="1"/>
  <c r="I118" i="16"/>
  <c r="C73" i="16"/>
  <c r="C74" i="16" s="1"/>
  <c r="C102" i="16" s="1"/>
  <c r="K118" i="16"/>
  <c r="L113" i="16"/>
  <c r="L115" i="16" s="1"/>
  <c r="I113" i="16"/>
  <c r="I115" i="16" s="1"/>
  <c r="K113" i="16"/>
  <c r="K115" i="16" s="1"/>
  <c r="J97" i="16"/>
  <c r="J113" i="16"/>
  <c r="J115" i="16" s="1"/>
  <c r="C80" i="16"/>
  <c r="M93" i="16"/>
  <c r="D74" i="16"/>
  <c r="M70" i="16"/>
  <c r="M74" i="16" s="1"/>
  <c r="D101" i="16" l="1"/>
  <c r="E73" i="16"/>
  <c r="G73" i="16"/>
  <c r="D96" i="16"/>
  <c r="D114" i="16" s="1"/>
  <c r="C96" i="16"/>
  <c r="M73" i="16"/>
  <c r="D80" i="16"/>
  <c r="M80" i="16" s="1"/>
  <c r="D102" i="16"/>
  <c r="M71" i="16"/>
  <c r="E81" i="16"/>
  <c r="E83" i="16" s="1"/>
  <c r="G81" i="16"/>
  <c r="G83" i="16" s="1"/>
  <c r="H81" i="16" l="1"/>
  <c r="H83" i="16" s="1"/>
  <c r="G84" i="16" s="1"/>
  <c r="F96" i="16"/>
  <c r="F114" i="16" s="1"/>
  <c r="E96" i="16"/>
  <c r="E114" i="16" s="1"/>
  <c r="E74" i="16"/>
  <c r="G96" i="16"/>
  <c r="G114" i="16" s="1"/>
  <c r="H96" i="16"/>
  <c r="H114" i="16" s="1"/>
  <c r="G74" i="16"/>
  <c r="C114" i="16"/>
  <c r="D81" i="16"/>
  <c r="F81" i="16"/>
  <c r="F83" i="16" s="1"/>
  <c r="E84" i="16" s="1"/>
  <c r="C83" i="16" s="1"/>
  <c r="C81" i="16"/>
  <c r="G85" i="16" l="1"/>
  <c r="D83" i="16"/>
  <c r="M96" i="16"/>
  <c r="M114" i="16"/>
  <c r="M81" i="16"/>
  <c r="H85" i="16"/>
  <c r="G117" i="16"/>
  <c r="F85" i="16"/>
  <c r="E85" i="16"/>
  <c r="C117" i="16"/>
  <c r="E117" i="16"/>
  <c r="M85" i="16" l="1"/>
  <c r="M84" i="16"/>
  <c r="C104" i="16"/>
  <c r="C86" i="16"/>
  <c r="C87" i="16" s="1"/>
  <c r="C88" i="16" s="1"/>
  <c r="D104" i="16"/>
  <c r="D87" i="16"/>
  <c r="D88" i="16" s="1"/>
  <c r="D94" i="16" s="1"/>
  <c r="D86" i="16"/>
  <c r="M117" i="16"/>
  <c r="C94" i="16" l="1"/>
  <c r="C118" i="16"/>
  <c r="D105" i="16"/>
  <c r="D107" i="16" s="1"/>
  <c r="D119" i="16" s="1"/>
  <c r="H87" i="16"/>
  <c r="H88" i="16" s="1"/>
  <c r="H94" i="16" s="1"/>
  <c r="F87" i="16"/>
  <c r="F88" i="16" s="1"/>
  <c r="F94" i="16" s="1"/>
  <c r="C105" i="16"/>
  <c r="C107" i="16" s="1"/>
  <c r="E87" i="16"/>
  <c r="E88" i="16" s="1"/>
  <c r="E94" i="16" s="1"/>
  <c r="G87" i="16"/>
  <c r="G88" i="16" s="1"/>
  <c r="G94" i="16" s="1"/>
  <c r="M88" i="16" l="1"/>
  <c r="C95" i="16"/>
  <c r="M87" i="16"/>
  <c r="E95" i="16"/>
  <c r="E118" i="16"/>
  <c r="C119" i="16"/>
  <c r="M119" i="16" s="1"/>
  <c r="M107" i="16"/>
  <c r="G95" i="16"/>
  <c r="G118" i="16"/>
  <c r="C97" i="16" l="1"/>
  <c r="C109" i="16" s="1"/>
  <c r="F95" i="16"/>
  <c r="F116" i="16" s="1"/>
  <c r="M118" i="16"/>
  <c r="D95" i="16"/>
  <c r="G97" i="16"/>
  <c r="G116" i="16"/>
  <c r="H95" i="16"/>
  <c r="H116" i="16" s="1"/>
  <c r="E116" i="16"/>
  <c r="E113" i="16"/>
  <c r="E115" i="16" s="1"/>
  <c r="E97" i="16"/>
  <c r="F97" i="16" l="1"/>
  <c r="F113" i="16"/>
  <c r="F115" i="16" s="1"/>
  <c r="M94" i="16"/>
  <c r="G113" i="16"/>
  <c r="H97" i="16"/>
  <c r="H113" i="16"/>
  <c r="H115" i="16" s="1"/>
  <c r="D97" i="16"/>
  <c r="M95" i="16"/>
  <c r="C113" i="16" l="1"/>
  <c r="G115" i="16"/>
  <c r="D113" i="16"/>
  <c r="D116" i="16" s="1"/>
  <c r="D109" i="16"/>
  <c r="M109" i="16" s="1"/>
  <c r="M97" i="16"/>
  <c r="C115" i="16" l="1"/>
  <c r="C116" i="16"/>
  <c r="C120" i="16"/>
  <c r="D120" i="16"/>
  <c r="D115" i="16"/>
  <c r="M115" i="16" s="1"/>
  <c r="M113" i="16"/>
  <c r="M120" i="16" l="1"/>
  <c r="M116" i="16"/>
</calcChain>
</file>

<file path=xl/comments1.xml><?xml version="1.0" encoding="utf-8"?>
<comments xmlns="http://schemas.openxmlformats.org/spreadsheetml/2006/main">
  <authors>
    <author>Patrick Neidhart</author>
  </authors>
  <commentList>
    <comment ref="B9" authorId="0" shapeId="0">
      <text>
        <r>
          <rPr>
            <sz val="13"/>
            <color indexed="81"/>
            <rFont val="Segoe UI"/>
            <family val="2"/>
          </rPr>
          <t>monatliches Einkommen (inkl. 13. Monatslohn)</t>
        </r>
      </text>
    </comment>
    <comment ref="B15" authorId="0" shapeId="0">
      <text>
        <r>
          <rPr>
            <sz val="13"/>
            <color indexed="81"/>
            <rFont val="Segoe UI"/>
            <family val="2"/>
          </rPr>
          <t>Leistungen (Familienzulagen, Rentenleistungen etc.), die den Eltern ausbezahlt werden. Auf der Seite des Elternteils eintragen, welcher die Leistungen tatsächlich bezieht.</t>
        </r>
      </text>
    </comment>
    <comment ref="B18" authorId="0" shapeId="0">
      <text>
        <r>
          <rPr>
            <sz val="13"/>
            <color indexed="81"/>
            <rFont val="Segoe UI"/>
            <family val="2"/>
          </rPr>
          <t>Anrechenbarer Teil des Einkommens, das den Kindern ausbezahlt wird.</t>
        </r>
      </text>
    </comment>
    <comment ref="B19" authorId="0" shapeId="0">
      <text>
        <r>
          <rPr>
            <sz val="13"/>
            <color indexed="81"/>
            <rFont val="Segoe UI"/>
            <family val="2"/>
          </rPr>
          <t>Für die Unterhaltsberechnung anzurechnendes monatliches Einkommen der Kinder (Bsp. Anteil des Lehrlingslohns).</t>
        </r>
      </text>
    </comment>
    <comment ref="B54" authorId="0" shapeId="0">
      <text>
        <r>
          <rPr>
            <sz val="13"/>
            <color indexed="81"/>
            <rFont val="Segoe UI"/>
            <family val="2"/>
          </rPr>
          <t>Sind genügend Mittel vorhanden, um den Barunterhalt der Kinder zu decken?</t>
        </r>
      </text>
    </comment>
    <comment ref="B55" authorId="0" shapeId="0">
      <text>
        <r>
          <rPr>
            <sz val="13"/>
            <color indexed="81"/>
            <rFont val="Segoe UI"/>
            <family val="2"/>
          </rPr>
          <t>Kann der betreffende Elternteil den Anteil des Nettobedarfs der Kinder (NBK) auf seiner Seite decken? Allfällige Fehlbeträge werden angezeigt.</t>
        </r>
      </text>
    </comment>
    <comment ref="B63" authorId="0" shapeId="0">
      <text>
        <r>
          <rPr>
            <sz val="13"/>
            <color indexed="81"/>
            <rFont val="Segoe UI"/>
            <family val="2"/>
          </rPr>
          <t>Eingabe als Bruch oder Dezimalzahl zwischen 0 und 1. Muss in der Summe 1 ergeben (siehe letzte Spalte). Wirkung: siehe Bemerkung</t>
        </r>
      </text>
    </comment>
    <comment ref="B64" authorId="0" shapeId="0">
      <text>
        <r>
          <rPr>
            <sz val="13"/>
            <color indexed="81"/>
            <rFont val="Segoe UI"/>
            <family val="2"/>
          </rPr>
          <t>Eingabe als Bruch oder Dezimalzahl zwischen 0 und 1. Muss in der Summe 1 ergeben (siehe letzte Spalte). Wirkung: siehe Bemerkung</t>
        </r>
      </text>
    </comment>
    <comment ref="B67" authorId="0" shapeId="0">
      <text>
        <r>
          <rPr>
            <sz val="13"/>
            <color indexed="81"/>
            <rFont val="Segoe UI"/>
            <family val="2"/>
          </rPr>
          <t>Verteilung des Nettobedarfs der Kinder (NBK). Ergibt einen Teil des Barunterhalts.</t>
        </r>
      </text>
    </comment>
    <comment ref="B68" authorId="0" shapeId="0">
      <text>
        <r>
          <rPr>
            <sz val="13"/>
            <color indexed="81"/>
            <rFont val="Segoe UI"/>
            <family val="2"/>
          </rPr>
          <t xml:space="preserve">Aus eigenen Mitteln zu tragender Anteil am Nettobedarf der Kinder auf der Seite des anderen Elternteils. Ergibt durch gegenseitige Verrechnung einen Teil des Barunterhalts. </t>
        </r>
      </text>
    </comment>
    <comment ref="B69" authorId="0" shapeId="0">
      <text>
        <r>
          <rPr>
            <sz val="13"/>
            <color indexed="81"/>
            <rFont val="Segoe UI"/>
            <family val="2"/>
          </rPr>
          <t>Kontroll-/Hilfsrechnung: Zeigt den aus eigenen Mittel zu tragenden Anteil am Nettobedarf der Kinder auf der eigenen Seite an.</t>
        </r>
      </text>
    </comment>
    <comment ref="B70" authorId="0" shapeId="0">
      <text>
        <r>
          <rPr>
            <sz val="13"/>
            <color indexed="81"/>
            <rFont val="Segoe UI"/>
            <family val="2"/>
          </rPr>
          <t>Kontroll-/Hilfsrechnung: Summe der beiden Anteile.</t>
        </r>
      </text>
    </comment>
    <comment ref="B74" authorId="0" shapeId="0">
      <text>
        <r>
          <rPr>
            <sz val="13"/>
            <color indexed="81"/>
            <rFont val="Segoe UI"/>
            <family val="2"/>
          </rPr>
          <t>Kontroll-/Hilfsrechnung: Summe der zu tragenden Anteile am Nettobedarf der Kinder und dem zu bezahlenden Betreuungsunterhalt (5.06 + 5.07).</t>
        </r>
      </text>
    </comment>
    <comment ref="B79" authorId="0" shapeId="0">
      <text>
        <r>
          <rPr>
            <sz val="13"/>
            <color indexed="81"/>
            <rFont val="Segoe UI"/>
            <family val="2"/>
          </rPr>
          <t>Möglichkeit zur Ausscheidung einer Sparquote, die dem betreffenden Ehegatten vorab zugewiesen wird. Verringert den zu verteilenden Überschuss (vgl. letzte Spalte).</t>
        </r>
      </text>
    </comment>
    <comment ref="B80" authorId="0" shapeId="0">
      <text>
        <r>
          <rPr>
            <sz val="13"/>
            <color indexed="81"/>
            <rFont val="Segoe UI"/>
            <family val="2"/>
          </rPr>
          <t>Verbleibender Überschuss nach Abzug der Sparquote. Bei verheirateten Eltern: Gesamtrechnung (= Total Überschuss Familie - Sparquoten). Bei nicht verheirateten Eltern: separate Berechnung je Elternteil (= eigener Überschuss - Anteil an Kinderkosten [Zeile 5.08] - eigene Sparquote).</t>
        </r>
      </text>
    </comment>
    <comment ref="B81" authorId="0" shapeId="0">
      <text>
        <r>
          <rPr>
            <sz val="13"/>
            <color indexed="81"/>
            <rFont val="Segoe UI"/>
            <family val="2"/>
          </rPr>
          <t>Berechnet die Überschussanteile nach grossen und kleinen Köpfen (Eltern je 1 Anteil und Kinder je 1/2 Anteil). Bei verheirateten Eltern: Gesamtrechnung. Bei nicht verheirateten Eltern: Berechnung für jeden Elternteil separat.</t>
        </r>
      </text>
    </comment>
    <comment ref="B82" authorId="0" shapeId="0">
      <text>
        <r>
          <rPr>
            <sz val="13"/>
            <color indexed="81"/>
            <rFont val="Segoe UI"/>
            <family val="2"/>
          </rPr>
          <t xml:space="preserve">Möglichkeit den Überschussanteil manuell in Fr. festzulegen. Bei verheirateten Eltern: Gesamtrechnung. Bei nicht verheirateten Eltern: Berechnung des Überschusses je Elternteil separat. </t>
        </r>
      </text>
    </comment>
    <comment ref="B85" authorId="0" shapeId="0">
      <text>
        <r>
          <rPr>
            <sz val="13"/>
            <color indexed="81"/>
            <rFont val="Segoe UI"/>
            <family val="2"/>
          </rPr>
          <t xml:space="preserve">Verteilung der Kinderüberschussanteile entsprechend dem Betreuungsverhältnis (vgl. 5.01). </t>
        </r>
      </text>
    </comment>
    <comment ref="B86" authorId="0" shapeId="0">
      <text>
        <r>
          <rPr>
            <sz val="13"/>
            <color indexed="81"/>
            <rFont val="Segoe UI"/>
            <family val="2"/>
          </rPr>
          <t>Zur Deckung des eigenen Überschussanteils verwendete Eigenmittel (aus eigenem Überschuss).</t>
        </r>
      </text>
    </comment>
    <comment ref="B87" authorId="0" shapeId="0">
      <text>
        <r>
          <rPr>
            <sz val="13"/>
            <color indexed="81"/>
            <rFont val="Segoe UI"/>
            <family val="2"/>
          </rPr>
          <t>Zur Deckung des Kinderüberschussanteils verwendete Mittel des betreffenden Elternteils (aus dessen verbleibenden Überschuss).</t>
        </r>
      </text>
    </comment>
    <comment ref="B88" authorId="0" shapeId="0">
      <text>
        <r>
          <rPr>
            <sz val="13"/>
            <color indexed="81"/>
            <rFont val="Segoe UI"/>
            <family val="2"/>
          </rPr>
          <t>Zu bezahlender Kinderüberschussanteil an den anderen Elternteil (= zur Deckung des Kinderüberschussanteils verwendete eigene Mittel [Zeile 6.09] - eigener Kinderüberschussanteil [Zeile 6.07])</t>
        </r>
      </text>
    </comment>
    <comment ref="B91" authorId="0" shapeId="0">
      <text>
        <r>
          <rPr>
            <sz val="13"/>
            <color indexed="81"/>
            <rFont val="Segoe UI"/>
            <family val="2"/>
          </rPr>
          <t>Positive Werte bedeuten, der betreffende Elternteil ist unterhaltspflichtig. Negative Werte bedeuten, der betreffende Elternteil ist unterhaltsberechtigt.</t>
        </r>
      </text>
    </comment>
    <comment ref="B93" authorId="0" shapeId="0">
      <text>
        <r>
          <rPr>
            <sz val="13"/>
            <color indexed="81"/>
            <rFont val="Segoe UI"/>
            <family val="2"/>
          </rPr>
          <t xml:space="preserve">Verrechnet die in Zeile 5.04 berechneten Anteile am Nettobedarf der Kinder. </t>
        </r>
      </text>
    </comment>
    <comment ref="B94" authorId="0" shapeId="0">
      <text>
        <r>
          <rPr>
            <sz val="13"/>
            <color indexed="81"/>
            <rFont val="Segoe UI"/>
            <family val="2"/>
          </rPr>
          <t>Verrechnet die in Zeile 6.08 berechneten Anteile am Kinderüberschussanteil.</t>
        </r>
      </text>
    </comment>
    <comment ref="B95" authorId="0" shapeId="0">
      <text>
        <r>
          <rPr>
            <sz val="13"/>
            <color indexed="81"/>
            <rFont val="Segoe UI"/>
            <family val="2"/>
          </rPr>
          <t xml:space="preserve">Berechnet den total geschuldeten Barunterhalt (7.01 + 7.02).
</t>
        </r>
        <r>
          <rPr>
            <b/>
            <sz val="13"/>
            <color indexed="81"/>
            <rFont val="Segoe UI"/>
            <family val="2"/>
          </rPr>
          <t xml:space="preserve">Hinweis: </t>
        </r>
        <r>
          <rPr>
            <sz val="13"/>
            <color indexed="81"/>
            <rFont val="Segoe UI"/>
            <family val="2"/>
          </rPr>
          <t>Einkommen der Kinder ist in diesem Betrag berücksichtigt (Nettobedarfsrechnung). Allfällige separat auszuweisende Familienzulagen werden im letzten Block (8 Dispositiv/Ergebnis) angezeigt.</t>
        </r>
      </text>
    </comment>
    <comment ref="B113" authorId="0" shapeId="0">
      <text>
        <r>
          <rPr>
            <sz val="13"/>
            <color indexed="81"/>
            <rFont val="Segoe UI"/>
            <family val="2"/>
          </rPr>
          <t xml:space="preserve">Berechnet den zu bezahlenden Barunterhalt unter Abzug der Familienzulagen.
</t>
        </r>
        <r>
          <rPr>
            <b/>
            <sz val="13"/>
            <color indexed="81"/>
            <rFont val="Segoe UI"/>
            <family val="2"/>
          </rPr>
          <t xml:space="preserve">Hinweis: </t>
        </r>
        <r>
          <rPr>
            <sz val="13"/>
            <color indexed="81"/>
            <rFont val="Segoe UI"/>
            <family val="2"/>
          </rPr>
          <t>Die Familienzulagen werden vom zu bezahlenden Barunterhalt abgezogen, sofern die Unterhaltsschuld den Betrag der bezogenen Familienzulagen übersteigt. In diesem Fall sind die Familienzulagen zusätzlich zum Barunterhalt geschuldet. Ist der geschuldete Barunterhalt tiefer als die bezogenen Familienzulagen, werden letztere dem unterhaltspflichtigen Elternteil belassen und nicht vom geschuldeten Barunterhalt abgezogen.</t>
        </r>
      </text>
    </comment>
    <comment ref="B115" authorId="0" shapeId="0">
      <text>
        <r>
          <rPr>
            <sz val="13"/>
            <color indexed="81"/>
            <rFont val="Segoe UI"/>
            <family val="2"/>
          </rPr>
          <t>Total zu bezahlender Kinderunterhalt ohne Familienzulagen</t>
        </r>
      </text>
    </comment>
    <comment ref="B116" authorId="0" shapeId="0">
      <text>
        <r>
          <rPr>
            <sz val="13"/>
            <color indexed="81"/>
            <rFont val="Segoe UI"/>
            <family val="2"/>
          </rPr>
          <t>Zeigt an, ob die Familienzulagen zusätzlich geschuldet sind bzw. ein entsprechender Anspruch darauf besteht oder ob die Familienzulagen beim unterhaltspflichtigen Elternteil belassen werden.</t>
        </r>
      </text>
    </comment>
    <comment ref="B117" authorId="0" shapeId="0">
      <text>
        <r>
          <rPr>
            <sz val="13"/>
            <color indexed="81"/>
            <rFont val="Segoe UI"/>
            <family val="2"/>
          </rPr>
          <t>Zeigt den gebührenden Kinderunterhalt an, bestehend aus dem Bedarf, dem Betreuungsunterhalt und dem Überschussanteil der Kinder.</t>
        </r>
      </text>
    </comment>
    <comment ref="B118" authorId="0" shapeId="0">
      <text>
        <r>
          <rPr>
            <sz val="13"/>
            <color indexed="81"/>
            <rFont val="Segoe UI"/>
            <family val="2"/>
          </rPr>
          <t>Berechnet einen allfälligen Fehlbetrag zur Deckung des gebührenden Unterhalts der Kinder.</t>
        </r>
      </text>
    </comment>
    <comment ref="B120" authorId="0" shapeId="0">
      <text>
        <r>
          <rPr>
            <sz val="13"/>
            <color indexed="81"/>
            <rFont val="Segoe UI"/>
            <family val="2"/>
          </rPr>
          <t>Total zu bezahlender Unterhalt (Kinderunterhalt und persönlicher Unterhalt; ohne Familienzulagen)</t>
        </r>
      </text>
    </comment>
  </commentList>
</comments>
</file>

<file path=xl/sharedStrings.xml><?xml version="1.0" encoding="utf-8"?>
<sst xmlns="http://schemas.openxmlformats.org/spreadsheetml/2006/main" count="113" uniqueCount="97">
  <si>
    <t>Anteil Vater</t>
  </si>
  <si>
    <t>Anteil Mutter</t>
  </si>
  <si>
    <t>Grundbetrag</t>
  </si>
  <si>
    <t>Mobilitätskosten</t>
  </si>
  <si>
    <t>auswärtige Verpflegung</t>
  </si>
  <si>
    <t>Steuern</t>
  </si>
  <si>
    <t>Einkommen</t>
  </si>
  <si>
    <t>Betreuungsunterhalt</t>
  </si>
  <si>
    <t>Unterhaltsberechnung</t>
  </si>
  <si>
    <t>Bedarf</t>
  </si>
  <si>
    <t>Kind 1</t>
  </si>
  <si>
    <t>Kind 2</t>
  </si>
  <si>
    <t>Kind 3</t>
  </si>
  <si>
    <t>Kind 4</t>
  </si>
  <si>
    <t>Name</t>
  </si>
  <si>
    <t>Wohnkosten</t>
  </si>
  <si>
    <t>Total Bedarf</t>
  </si>
  <si>
    <t>zu bezahlender Betreuungsunterhalt</t>
  </si>
  <si>
    <t>Kinderunterhalt</t>
  </si>
  <si>
    <t>Überschussbeteiligung</t>
  </si>
  <si>
    <t>Sparquote (in Fr.)</t>
  </si>
  <si>
    <t>Analyse</t>
  </si>
  <si>
    <t>Überschussverhältnis</t>
  </si>
  <si>
    <t>Kontrolle</t>
  </si>
  <si>
    <t>Betreuungsverhältnis</t>
  </si>
  <si>
    <t>persönlicher Unterhalt</t>
  </si>
  <si>
    <t>monatl. Einkommen (inkl. 13. ML)</t>
  </si>
  <si>
    <t>Einkommen Eltern</t>
  </si>
  <si>
    <t>Einkommen Kinder</t>
  </si>
  <si>
    <t>Überschuss/Manko</t>
  </si>
  <si>
    <t>Korr. Überschussanteil pauschal in Fr.</t>
  </si>
  <si>
    <t>Überschussant. nach gr./kl. Köpfen in Fr.</t>
  </si>
  <si>
    <t>Sparquote/Überschussanteil</t>
  </si>
  <si>
    <t>Bemerkungen</t>
  </si>
  <si>
    <t>Total Einkommen</t>
  </si>
  <si>
    <t>Betreuungsunterhalt (vgl. 5.07)</t>
  </si>
  <si>
    <t>+ erhalt. Betreuungsunterh. (vgl. 5.07)</t>
  </si>
  <si>
    <t>- total zu trag. Kinderkosten (vgl. 5.08)</t>
  </si>
  <si>
    <t>- eigene Sparquote (vgl. 6.01)</t>
  </si>
  <si>
    <t>- Fehlbetrag (vgl. 4.04)</t>
  </si>
  <si>
    <t>Überschuss/Manko (vgl. 3.03)</t>
  </si>
  <si>
    <t>Beteiligungsverhältnisse</t>
  </si>
  <si>
    <t>Total Überschuss/Manko</t>
  </si>
  <si>
    <t>Ant. an Nettobedarf verr. (vgl. 5.04)</t>
  </si>
  <si>
    <t>Anpassungsmöglichkeit, falls Nettobedarf Kinder nicht gemäss Überschussverhältnis (vgl. 4.05) zu tragen sind.</t>
  </si>
  <si>
    <t>Verteilung Nettobedarf Ki. (Barunterh.)</t>
  </si>
  <si>
    <t>gebührender Unterhalt Kinder</t>
  </si>
  <si>
    <t>Unterhaltsbeiträge</t>
  </si>
  <si>
    <t>Korrektur Verteilung Nettobedarf Kinder</t>
  </si>
  <si>
    <t>Fehlbetrag z. Deckung d. gebühr. Unterh.</t>
  </si>
  <si>
    <t>zu bezahlender persönlicher Unterhalt</t>
  </si>
  <si>
    <t>Dispositiv/Ergebnis</t>
  </si>
  <si>
    <t>zu bez. Betreuungsunterhalt</t>
  </si>
  <si>
    <t>Familienzulagen (Kinder- u. Ausbildungsz.)</t>
  </si>
  <si>
    <t>zzgl. Familienzulagen</t>
  </si>
  <si>
    <t>anzur. monatl. Einkommen (inkl. 13. ML)</t>
  </si>
  <si>
    <t xml:space="preserve">   durch Eltern bezogene Leistungen</t>
  </si>
  <si>
    <t xml:space="preserve">   durch Kinder bezogenes Einkommen</t>
  </si>
  <si>
    <t>Total/Kontrolle</t>
  </si>
  <si>
    <t>Bedarf Kinder deckbar?</t>
  </si>
  <si>
    <t>Nettobedarf Kinder (NBK)</t>
  </si>
  <si>
    <t>eig. Ant. NBK deckbar? (allf. Fehlb.)</t>
  </si>
  <si>
    <t>Ant. am eigenen Ant. Nettobedarf Kinder</t>
  </si>
  <si>
    <t>Überschussanteil in Fr.</t>
  </si>
  <si>
    <r>
      <t>Total zu bezahlender Kinderunterhalt</t>
    </r>
    <r>
      <rPr>
        <sz val="11"/>
        <rFont val="Calibri"/>
        <family val="2"/>
        <scheme val="minor"/>
      </rPr>
      <t xml:space="preserve"> (inkl. Einkommen der K. gem. 1.05-1.08)</t>
    </r>
  </si>
  <si>
    <t>Gesamttotal</t>
  </si>
  <si>
    <t>Total persönlicher Unterhalt</t>
  </si>
  <si>
    <t>zu bez. Barunterh. (ohne Fa-Zul., 1.05-1.06)</t>
  </si>
  <si>
    <t>Zur Deckung d. eig. Ant. verwend. Eigenm.</t>
  </si>
  <si>
    <t>Zur Deckung d. K. Ant. verwend. Mittel d. E.</t>
  </si>
  <si>
    <t>Überschussanteil Kinder  (vgl. 6.10)</t>
  </si>
  <si>
    <t>Total Barunterhalt (7.01 + 7.02)</t>
  </si>
  <si>
    <t>Bemerkungen/Beleg</t>
  </si>
  <si>
    <r>
      <t xml:space="preserve">Total Unterhalt zzgl. allf. Familienzul. </t>
    </r>
    <r>
      <rPr>
        <sz val="11"/>
        <rFont val="Calibri"/>
        <family val="2"/>
        <scheme val="minor"/>
      </rPr>
      <t>(Kinderu. + pers. Unterh.)</t>
    </r>
  </si>
  <si>
    <t>Total Unterhalt (Kinderu. + pers. Unterh.)</t>
  </si>
  <si>
    <t>verheiratet (j/n)?</t>
  </si>
  <si>
    <t>Anzahl Kinder</t>
  </si>
  <si>
    <t>verbl. Überschuss nach Abzug Sparquote</t>
  </si>
  <si>
    <t>Verteil. K.-Übersch. nach Betreuungsverh.</t>
  </si>
  <si>
    <t>Zu bez. K-Übersch.ant. an and. Elternt.</t>
  </si>
  <si>
    <t>j</t>
  </si>
  <si>
    <t>Total zu bez. K.-Unterh. (ohne Fa-Zul.)</t>
  </si>
  <si>
    <t>Wirkt sich auf Verteilung des Überschussanteils der Kinder aus (vgl. 6.07).</t>
  </si>
  <si>
    <t>Vater</t>
  </si>
  <si>
    <t>Mutter</t>
  </si>
  <si>
    <t>Bedarf Eltern deckbar?</t>
  </si>
  <si>
    <t>Fehlbetrag Bedarf Eltern (falls vorh.)</t>
  </si>
  <si>
    <t>Anteil am Nettobedarf der Kinder (in %)</t>
  </si>
  <si>
    <t>Ant. am NBK des and. Elternteils (in Fr.)</t>
  </si>
  <si>
    <t>Ant. an and. Elternt. + eig. Ant. (5.04 + 5.05)</t>
  </si>
  <si>
    <t>Ant. an and. Elternt. + eig. Ant. + Betr.u'h.</t>
  </si>
  <si>
    <t>Krankenkasse (KVG)</t>
  </si>
  <si>
    <t>Krankenkasse (VVG)</t>
  </si>
  <si>
    <t>Fremdbetreuungskosten</t>
  </si>
  <si>
    <t>Schulkosten</t>
  </si>
  <si>
    <t>- eigener Überschussanteil (vgl. 6.06)</t>
  </si>
  <si>
    <t>- total zu trag. Überschussant. K. (vgl. 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</si>
</sst>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00"/>
    <numFmt numFmtId="165" formatCode="&quot;Fr.&quot;\ #,##0.00"/>
  </numFmts>
  <fonts count="13" x14ac:knownFonts="1">
    <font>
      <sz val="11"/>
      <color theme="1"/>
      <name val="Calibri"/>
      <family val="2"/>
      <scheme val="minor"/>
    </font>
    <font>
      <sz val="11"/>
      <color rgb="FF3F3F76"/>
      <name val="Calibri"/>
      <family val="2"/>
      <scheme val="minor"/>
    </font>
    <font>
      <sz val="11"/>
      <name val="Calibri"/>
      <family val="2"/>
      <scheme val="minor"/>
    </font>
    <font>
      <b/>
      <sz val="11"/>
      <name val="Calibri"/>
      <family val="2"/>
      <scheme val="minor"/>
    </font>
    <font>
      <b/>
      <sz val="16"/>
      <name val="Calibri"/>
      <family val="2"/>
      <scheme val="minor"/>
    </font>
    <font>
      <b/>
      <sz val="14"/>
      <name val="Calibri"/>
      <family val="2"/>
      <scheme val="minor"/>
    </font>
    <font>
      <sz val="11"/>
      <color theme="1" tint="0.34998626667073579"/>
      <name val="Calibri"/>
      <family val="2"/>
      <scheme val="minor"/>
    </font>
    <font>
      <sz val="11"/>
      <color theme="0"/>
      <name val="Calibri"/>
      <family val="2"/>
      <scheme val="minor"/>
    </font>
    <font>
      <sz val="11"/>
      <color theme="1" tint="0.499984740745262"/>
      <name val="Calibri"/>
      <family val="2"/>
      <scheme val="minor"/>
    </font>
    <font>
      <b/>
      <sz val="11"/>
      <color theme="1" tint="0.499984740745262"/>
      <name val="Calibri"/>
      <family val="2"/>
      <scheme val="minor"/>
    </font>
    <font>
      <sz val="13"/>
      <color indexed="81"/>
      <name val="Segoe UI"/>
      <family val="2"/>
    </font>
    <font>
      <b/>
      <sz val="13"/>
      <color indexed="81"/>
      <name val="Segoe UI"/>
      <family val="2"/>
    </font>
    <font>
      <b/>
      <sz val="13"/>
      <name val="Calibri"/>
      <family val="2"/>
      <scheme val="minor"/>
    </font>
  </fonts>
  <fills count="5">
    <fill>
      <patternFill patternType="none"/>
    </fill>
    <fill>
      <patternFill patternType="gray125"/>
    </fill>
    <fill>
      <patternFill patternType="solid">
        <fgColor rgb="FFFFCC99"/>
      </patternFill>
    </fill>
    <fill>
      <patternFill patternType="solid">
        <fgColor rgb="FFEAF3FA"/>
        <bgColor indexed="64"/>
      </patternFill>
    </fill>
    <fill>
      <patternFill patternType="solid">
        <fgColor rgb="FFD7E6F5"/>
        <bgColor indexed="64"/>
      </patternFill>
    </fill>
  </fills>
  <borders count="83">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theme="1" tint="0.499984740745262"/>
      </right>
      <top style="thin">
        <color indexed="64"/>
      </top>
      <bottom style="thin">
        <color theme="0" tint="-0.24994659260841701"/>
      </bottom>
      <diagonal/>
    </border>
    <border>
      <left style="thin">
        <color theme="1" tint="0.499984740745262"/>
      </left>
      <right style="thin">
        <color theme="1" tint="0.499984740745262"/>
      </right>
      <top style="thin">
        <color indexed="64"/>
      </top>
      <bottom style="thin">
        <color theme="0" tint="-0.24994659260841701"/>
      </bottom>
      <diagonal/>
    </border>
    <border>
      <left style="thin">
        <color theme="1" tint="0.499984740745262"/>
      </left>
      <right style="thin">
        <color theme="0" tint="-0.24994659260841701"/>
      </right>
      <top style="thin">
        <color indexed="64"/>
      </top>
      <bottom style="thin">
        <color theme="0" tint="-0.24994659260841701"/>
      </bottom>
      <diagonal/>
    </border>
    <border>
      <left style="thin">
        <color theme="0" tint="-0.24994659260841701"/>
      </left>
      <right style="thin">
        <color theme="1" tint="0.499984740745262"/>
      </right>
      <top style="thin">
        <color indexed="64"/>
      </top>
      <bottom style="thin">
        <color theme="0" tint="-0.24994659260841701"/>
      </bottom>
      <diagonal/>
    </border>
    <border>
      <left style="thin">
        <color theme="1" tint="0.499984740745262"/>
      </left>
      <right style="thin">
        <color indexed="64"/>
      </right>
      <top style="thin">
        <color indexed="64"/>
      </top>
      <bottom style="thin">
        <color theme="0" tint="-0.24994659260841701"/>
      </bottom>
      <diagonal/>
    </border>
    <border>
      <left style="thin">
        <color indexed="64"/>
      </left>
      <right style="thin">
        <color theme="1" tint="0.499984740745262"/>
      </right>
      <top style="thin">
        <color theme="0" tint="-0.24994659260841701"/>
      </top>
      <bottom style="thin">
        <color theme="0" tint="-0.24994659260841701"/>
      </bottom>
      <diagonal/>
    </border>
    <border>
      <left style="thin">
        <color theme="1" tint="0.499984740745262"/>
      </left>
      <right style="thin">
        <color theme="1" tint="0.499984740745262"/>
      </right>
      <top style="thin">
        <color theme="0" tint="-0.24994659260841701"/>
      </top>
      <bottom style="thin">
        <color theme="0" tint="-0.24994659260841701"/>
      </bottom>
      <diagonal/>
    </border>
    <border>
      <left style="thin">
        <color theme="1" tint="0.499984740745262"/>
      </left>
      <right style="thin">
        <color indexed="64"/>
      </right>
      <top style="thin">
        <color theme="0" tint="-0.24994659260841701"/>
      </top>
      <bottom style="thin">
        <color theme="0" tint="-0.24994659260841701"/>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style="thin">
        <color indexed="64"/>
      </left>
      <right style="thin">
        <color theme="1" tint="0.499984740745262"/>
      </right>
      <top style="thin">
        <color theme="0" tint="-0.24994659260841701"/>
      </top>
      <bottom style="thin">
        <color indexed="64"/>
      </bottom>
      <diagonal/>
    </border>
    <border>
      <left style="thin">
        <color theme="1" tint="0.499984740745262"/>
      </left>
      <right style="thin">
        <color theme="1" tint="0.499984740745262"/>
      </right>
      <top style="thin">
        <color theme="0" tint="-0.24994659260841701"/>
      </top>
      <bottom style="thin">
        <color indexed="64"/>
      </bottom>
      <diagonal/>
    </border>
    <border>
      <left style="thin">
        <color theme="1" tint="0.499984740745262"/>
      </left>
      <right style="thin">
        <color indexed="64"/>
      </right>
      <top style="thin">
        <color theme="0" tint="-0.24994659260841701"/>
      </top>
      <bottom style="thin">
        <color indexed="64"/>
      </bottom>
      <diagonal/>
    </border>
    <border>
      <left style="thin">
        <color theme="1" tint="0.499984740745262"/>
      </left>
      <right style="thin">
        <color theme="0" tint="-0.24994659260841701"/>
      </right>
      <top style="thin">
        <color theme="0" tint="-0.24994659260841701"/>
      </top>
      <bottom style="thin">
        <color indexed="64"/>
      </bottom>
      <diagonal/>
    </border>
    <border>
      <left style="thin">
        <color theme="0" tint="-0.24994659260841701"/>
      </left>
      <right style="thin">
        <color theme="1" tint="0.499984740745262"/>
      </right>
      <top style="thin">
        <color theme="0" tint="-0.24994659260841701"/>
      </top>
      <bottom style="thin">
        <color indexed="64"/>
      </bottom>
      <diagonal/>
    </border>
    <border>
      <left style="thin">
        <color theme="1" tint="0.499984740745262"/>
      </left>
      <right style="thin">
        <color theme="0" tint="-0.14996795556505021"/>
      </right>
      <top style="thin">
        <color indexed="64"/>
      </top>
      <bottom style="thin">
        <color theme="0" tint="-0.24994659260841701"/>
      </bottom>
      <diagonal/>
    </border>
    <border>
      <left style="thin">
        <color theme="0" tint="-0.14996795556505021"/>
      </left>
      <right style="thin">
        <color theme="1" tint="0.499984740745262"/>
      </right>
      <top style="thin">
        <color indexed="64"/>
      </top>
      <bottom style="thin">
        <color theme="0" tint="-0.24994659260841701"/>
      </bottom>
      <diagonal/>
    </border>
    <border>
      <left style="thin">
        <color theme="1" tint="0.499984740745262"/>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1" tint="0.499984740745262"/>
      </right>
      <top style="thin">
        <color theme="0" tint="-0.24994659260841701"/>
      </top>
      <bottom style="thin">
        <color theme="0" tint="-0.24994659260841701"/>
      </bottom>
      <diagonal/>
    </border>
    <border>
      <left style="thin">
        <color theme="1" tint="0.499984740745262"/>
      </left>
      <right style="thin">
        <color theme="0" tint="-0.14996795556505021"/>
      </right>
      <top style="thin">
        <color theme="0" tint="-0.24994659260841701"/>
      </top>
      <bottom style="thin">
        <color indexed="64"/>
      </bottom>
      <diagonal/>
    </border>
    <border>
      <left style="thin">
        <color theme="0" tint="-0.14996795556505021"/>
      </left>
      <right style="thin">
        <color theme="1" tint="0.499984740745262"/>
      </right>
      <top style="thin">
        <color theme="0" tint="-0.24994659260841701"/>
      </top>
      <bottom style="thin">
        <color indexed="64"/>
      </bottom>
      <diagonal/>
    </border>
    <border>
      <left style="thin">
        <color theme="1" tint="0.499984740745262"/>
      </left>
      <right style="thin">
        <color indexed="64"/>
      </right>
      <top style="thin">
        <color theme="0" tint="-0.24994659260841701"/>
      </top>
      <bottom/>
      <diagonal/>
    </border>
    <border>
      <left style="thin">
        <color theme="1" tint="0.499984740745262"/>
      </left>
      <right style="thin">
        <color indexed="64"/>
      </right>
      <top/>
      <bottom style="thin">
        <color indexed="64"/>
      </bottom>
      <diagonal/>
    </border>
    <border>
      <left style="thin">
        <color theme="1" tint="0.499984740745262"/>
      </left>
      <right style="thin">
        <color indexed="64"/>
      </right>
      <top style="thin">
        <color theme="0" tint="-0.24994659260841701"/>
      </top>
      <bottom style="thin">
        <color theme="1" tint="0.499984740745262"/>
      </bottom>
      <diagonal/>
    </border>
    <border>
      <left style="thin">
        <color theme="1" tint="0.499984740745262"/>
      </left>
      <right style="thin">
        <color theme="1" tint="0.499984740745262"/>
      </right>
      <top/>
      <bottom style="thin">
        <color theme="0" tint="-0.24994659260841701"/>
      </bottom>
      <diagonal/>
    </border>
    <border>
      <left style="thin">
        <color theme="1" tint="0.499984740745262"/>
      </left>
      <right style="thin">
        <color theme="0" tint="-0.24994659260841701"/>
      </right>
      <top/>
      <bottom style="thin">
        <color theme="0" tint="-0.24994659260841701"/>
      </bottom>
      <diagonal/>
    </border>
    <border>
      <left style="thin">
        <color theme="0" tint="-0.24994659260841701"/>
      </left>
      <right style="thin">
        <color theme="1" tint="0.499984740745262"/>
      </right>
      <top/>
      <bottom style="thin">
        <color theme="0" tint="-0.24994659260841701"/>
      </bottom>
      <diagonal/>
    </border>
    <border>
      <left style="thin">
        <color theme="1" tint="0.499984740745262"/>
      </left>
      <right style="thin">
        <color theme="1" tint="0.499984740745262"/>
      </right>
      <top style="thin">
        <color theme="0" tint="-0.24994659260841701"/>
      </top>
      <bottom style="thin">
        <color theme="1" tint="0.499984740745262"/>
      </bottom>
      <diagonal/>
    </border>
    <border>
      <left style="thin">
        <color theme="1" tint="0.499984740745262"/>
      </left>
      <right style="thin">
        <color theme="0" tint="-0.24994659260841701"/>
      </right>
      <top style="thin">
        <color theme="0" tint="-0.24994659260841701"/>
      </top>
      <bottom style="thin">
        <color theme="1" tint="0.499984740745262"/>
      </bottom>
      <diagonal/>
    </border>
    <border>
      <left style="thin">
        <color theme="0" tint="-0.24994659260841701"/>
      </left>
      <right style="thin">
        <color theme="1" tint="0.499984740745262"/>
      </right>
      <top style="thin">
        <color theme="0" tint="-0.24994659260841701"/>
      </top>
      <bottom style="thin">
        <color theme="1" tint="0.499984740745262"/>
      </bottom>
      <diagonal/>
    </border>
    <border>
      <left style="thin">
        <color theme="1" tint="0.499984740745262"/>
      </left>
      <right style="thin">
        <color indexed="64"/>
      </right>
      <top style="thin">
        <color theme="1" tint="0.499984740745262"/>
      </top>
      <bottom style="thin">
        <color theme="0" tint="-0.24994659260841701"/>
      </bottom>
      <diagonal/>
    </border>
    <border>
      <left style="thin">
        <color theme="1" tint="0.499984740745262"/>
      </left>
      <right style="thin">
        <color theme="1" tint="0.499984740745262"/>
      </right>
      <top style="thin">
        <color theme="0" tint="-0.24994659260841701"/>
      </top>
      <bottom/>
      <diagonal/>
    </border>
    <border>
      <left style="thin">
        <color theme="1" tint="0.499984740745262"/>
      </left>
      <right style="thin">
        <color theme="1" tint="0.499984740745262"/>
      </right>
      <top/>
      <bottom style="thin">
        <color indexed="64"/>
      </bottom>
      <diagonal/>
    </border>
    <border>
      <left style="thin">
        <color indexed="64"/>
      </left>
      <right style="thin">
        <color theme="1" tint="0.499984740745262"/>
      </right>
      <top/>
      <bottom style="thin">
        <color indexed="64"/>
      </bottom>
      <diagonal/>
    </border>
    <border>
      <left style="thin">
        <color theme="1" tint="0.499984740745262"/>
      </left>
      <right style="thin">
        <color theme="0" tint="-0.24994659260841701"/>
      </right>
      <top/>
      <bottom style="thin">
        <color indexed="64"/>
      </bottom>
      <diagonal/>
    </border>
    <border>
      <left style="thin">
        <color theme="0" tint="-0.24994659260841701"/>
      </left>
      <right style="thin">
        <color theme="1" tint="0.499984740745262"/>
      </right>
      <top/>
      <bottom style="thin">
        <color indexed="64"/>
      </bottom>
      <diagonal/>
    </border>
    <border>
      <left style="thin">
        <color indexed="64"/>
      </left>
      <right style="thin">
        <color theme="1" tint="0.499984740745262"/>
      </right>
      <top/>
      <bottom style="thin">
        <color theme="0" tint="-0.24994659260841701"/>
      </bottom>
      <diagonal/>
    </border>
    <border>
      <left style="thin">
        <color theme="1" tint="0.499984740745262"/>
      </left>
      <right style="thin">
        <color indexed="64"/>
      </right>
      <top/>
      <bottom style="thin">
        <color theme="0" tint="-0.24994659260841701"/>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right/>
      <top style="thin">
        <color theme="0" tint="-0.24994659260841701"/>
      </top>
      <bottom style="thin">
        <color theme="0" tint="-0.24994659260841701"/>
      </bottom>
      <diagonal/>
    </border>
    <border>
      <left style="thin">
        <color theme="1" tint="0.499984740745262"/>
      </left>
      <right style="thin">
        <color theme="2" tint="-9.9948118533890809E-2"/>
      </right>
      <top style="thin">
        <color theme="0" tint="-0.24994659260841701"/>
      </top>
      <bottom style="thin">
        <color theme="0" tint="-0.24994659260841701"/>
      </bottom>
      <diagonal/>
    </border>
    <border>
      <left style="thin">
        <color theme="1" tint="0.499984740745262"/>
      </left>
      <right/>
      <top style="thin">
        <color theme="0" tint="-0.24994659260841701"/>
      </top>
      <bottom style="thin">
        <color theme="0" tint="-0.24994659260841701"/>
      </bottom>
      <diagonal/>
    </border>
    <border>
      <left/>
      <right style="thin">
        <color theme="1" tint="0.499984740745262"/>
      </right>
      <top style="thin">
        <color theme="0" tint="-0.24994659260841701"/>
      </top>
      <bottom style="thin">
        <color theme="0" tint="-0.24994659260841701"/>
      </bottom>
      <diagonal/>
    </border>
    <border>
      <left style="thin">
        <color indexed="64"/>
      </left>
      <right style="thin">
        <color theme="1" tint="0.499984740745262"/>
      </right>
      <top style="thin">
        <color theme="0" tint="-0.24994659260841701"/>
      </top>
      <bottom/>
      <diagonal/>
    </border>
    <border>
      <left style="thin">
        <color theme="1" tint="0.499984740745262"/>
      </left>
      <right style="thin">
        <color theme="0" tint="-0.24994659260841701"/>
      </right>
      <top style="thin">
        <color theme="0" tint="-0.24994659260841701"/>
      </top>
      <bottom/>
      <diagonal/>
    </border>
    <border>
      <left style="thin">
        <color theme="0" tint="-0.24994659260841701"/>
      </left>
      <right style="thin">
        <color theme="1" tint="0.499984740745262"/>
      </right>
      <top style="thin">
        <color theme="0" tint="-0.24994659260841701"/>
      </top>
      <bottom/>
      <diagonal/>
    </border>
    <border>
      <left style="thin">
        <color theme="1" tint="0.499984740745262"/>
      </left>
      <right style="thin">
        <color theme="1" tint="0.499984740745262"/>
      </right>
      <top style="thin">
        <color theme="2" tint="-9.9948118533890809E-2"/>
      </top>
      <bottom style="thin">
        <color indexed="64"/>
      </bottom>
      <diagonal/>
    </border>
    <border>
      <left style="thin">
        <color auto="1"/>
      </left>
      <right style="thin">
        <color theme="1" tint="0.499984740745262"/>
      </right>
      <top style="thin">
        <color theme="2" tint="-9.9948118533890809E-2"/>
      </top>
      <bottom style="thin">
        <color auto="1"/>
      </bottom>
      <diagonal/>
    </border>
    <border>
      <left/>
      <right/>
      <top style="thin">
        <color theme="2" tint="-9.9948118533890809E-2"/>
      </top>
      <bottom style="thin">
        <color indexed="64"/>
      </bottom>
      <diagonal/>
    </border>
    <border>
      <left style="thin">
        <color theme="1" tint="0.499984740745262"/>
      </left>
      <right style="thin">
        <color theme="2" tint="-9.9948118533890809E-2"/>
      </right>
      <top style="thin">
        <color theme="2" tint="-9.9948118533890809E-2"/>
      </top>
      <bottom style="thin">
        <color indexed="64"/>
      </bottom>
      <diagonal/>
    </border>
    <border>
      <left style="thin">
        <color theme="2" tint="-9.9948118533890809E-2"/>
      </left>
      <right style="thin">
        <color theme="1" tint="0.499984740745262"/>
      </right>
      <top style="thin">
        <color theme="2" tint="-9.9948118533890809E-2"/>
      </top>
      <bottom style="thin">
        <color indexed="64"/>
      </bottom>
      <diagonal/>
    </border>
    <border>
      <left style="thin">
        <color theme="2" tint="-9.9948118533890809E-2"/>
      </left>
      <right style="thin">
        <color theme="1" tint="0.499984740745262"/>
      </right>
      <top style="thin">
        <color theme="0" tint="-0.24994659260841701"/>
      </top>
      <bottom style="thin">
        <color theme="0" tint="-0.24994659260841701"/>
      </bottom>
      <diagonal/>
    </border>
    <border>
      <left style="thin">
        <color theme="1" tint="0.499984740745262"/>
      </left>
      <right style="thin">
        <color theme="2" tint="-9.9948118533890809E-2"/>
      </right>
      <top style="thin">
        <color theme="0" tint="-0.24994659260841701"/>
      </top>
      <bottom style="thin">
        <color indexed="64"/>
      </bottom>
      <diagonal/>
    </border>
    <border>
      <left style="thin">
        <color theme="2" tint="-9.9948118533890809E-2"/>
      </left>
      <right style="thin">
        <color theme="1" tint="0.499984740745262"/>
      </right>
      <top style="thin">
        <color theme="0" tint="-0.24994659260841701"/>
      </top>
      <bottom style="thin">
        <color indexed="64"/>
      </bottom>
      <diagonal/>
    </border>
    <border>
      <left/>
      <right/>
      <top style="thin">
        <color theme="0" tint="-0.24994659260841701"/>
      </top>
      <bottom/>
      <diagonal/>
    </border>
    <border>
      <left/>
      <right/>
      <top/>
      <bottom style="thin">
        <color theme="0" tint="-0.24994659260841701"/>
      </bottom>
      <diagonal/>
    </border>
    <border>
      <left/>
      <right style="thin">
        <color theme="2" tint="-9.9948118533890809E-2"/>
      </right>
      <top style="thin">
        <color theme="0" tint="-0.24994659260841701"/>
      </top>
      <bottom style="thin">
        <color theme="0" tint="-0.24994659260841701"/>
      </bottom>
      <diagonal/>
    </border>
    <border>
      <left style="thin">
        <color theme="1" tint="0.499984740745262"/>
      </left>
      <right style="thin">
        <color theme="1" tint="0.499984740745262"/>
      </right>
      <top/>
      <bottom/>
      <diagonal/>
    </border>
    <border>
      <left style="thin">
        <color theme="1" tint="0.499984740745262"/>
      </left>
      <right/>
      <top style="thin">
        <color theme="0" tint="-0.24994659260841701"/>
      </top>
      <bottom/>
      <diagonal/>
    </border>
    <border>
      <left/>
      <right style="thin">
        <color theme="1" tint="0.499984740745262"/>
      </right>
      <top style="thin">
        <color theme="0" tint="-0.24994659260841701"/>
      </top>
      <bottom/>
      <diagonal/>
    </border>
    <border>
      <left/>
      <right/>
      <top style="thin">
        <color theme="0" tint="-0.24994659260841701"/>
      </top>
      <bottom style="thin">
        <color indexed="64"/>
      </bottom>
      <diagonal/>
    </border>
    <border>
      <left style="thin">
        <color theme="1" tint="0.499984740745262"/>
      </left>
      <right style="thin">
        <color theme="1" tint="0.499984740745262"/>
      </right>
      <top style="thin">
        <color theme="0" tint="-0.24994659260841701"/>
      </top>
      <bottom style="thin">
        <color theme="2" tint="-9.9948118533890809E-2"/>
      </bottom>
      <diagonal/>
    </border>
    <border>
      <left style="thin">
        <color theme="1" tint="0.499984740745262"/>
      </left>
      <right style="thin">
        <color auto="1"/>
      </right>
      <top style="thin">
        <color theme="0" tint="-0.24994659260841701"/>
      </top>
      <bottom style="thin">
        <color theme="2" tint="-9.9948118533890809E-2"/>
      </bottom>
      <diagonal/>
    </border>
    <border>
      <left style="thin">
        <color theme="1" tint="0.499984740745262"/>
      </left>
      <right style="thin">
        <color auto="1"/>
      </right>
      <top style="thin">
        <color theme="2" tint="-9.9948118533890809E-2"/>
      </top>
      <bottom style="thin">
        <color auto="1"/>
      </bottom>
      <diagonal/>
    </border>
    <border>
      <left style="thin">
        <color theme="1" tint="0.499984740745262"/>
      </left>
      <right style="thin">
        <color theme="2" tint="-9.9948118533890809E-2"/>
      </right>
      <top style="thin">
        <color auto="1"/>
      </top>
      <bottom style="thin">
        <color theme="2" tint="-9.9948118533890809E-2"/>
      </bottom>
      <diagonal/>
    </border>
    <border>
      <left style="thin">
        <color theme="2" tint="-9.9948118533890809E-2"/>
      </left>
      <right style="thin">
        <color theme="1" tint="0.499984740745262"/>
      </right>
      <top style="thin">
        <color auto="1"/>
      </top>
      <bottom style="thin">
        <color theme="2" tint="-9.9948118533890809E-2"/>
      </bottom>
      <diagonal/>
    </border>
    <border>
      <left style="thin">
        <color theme="1" tint="0.49998474074526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1" tint="0.499984740745262"/>
      </right>
      <top style="thin">
        <color theme="2" tint="-9.9948118533890809E-2"/>
      </top>
      <bottom style="thin">
        <color theme="2" tint="-9.9948118533890809E-2"/>
      </bottom>
      <diagonal/>
    </border>
    <border>
      <left style="thin">
        <color theme="1" tint="0.499984740745262"/>
      </left>
      <right style="thin">
        <color theme="2" tint="-9.9948118533890809E-2"/>
      </right>
      <top style="thin">
        <color theme="2" tint="-9.9948118533890809E-2"/>
      </top>
      <bottom style="thin">
        <color theme="1" tint="0.499984740745262"/>
      </bottom>
      <diagonal/>
    </border>
    <border>
      <left style="thin">
        <color theme="2" tint="-9.9948118533890809E-2"/>
      </left>
      <right style="thin">
        <color theme="1" tint="0.499984740745262"/>
      </right>
      <top style="thin">
        <color theme="2" tint="-9.9948118533890809E-2"/>
      </top>
      <bottom style="thin">
        <color theme="1" tint="0.499984740745262"/>
      </bottom>
      <diagonal/>
    </border>
    <border>
      <left style="thin">
        <color indexed="64"/>
      </left>
      <right style="thin">
        <color theme="1" tint="0.499984740745262"/>
      </right>
      <top style="thin">
        <color indexed="64"/>
      </top>
      <bottom style="thin">
        <color theme="2" tint="-9.9948118533890809E-2"/>
      </bottom>
      <diagonal/>
    </border>
    <border>
      <left style="thin">
        <color indexed="64"/>
      </left>
      <right style="thin">
        <color theme="1" tint="0.499984740745262"/>
      </right>
      <top style="thin">
        <color theme="2" tint="-9.9948118533890809E-2"/>
      </top>
      <bottom style="thin">
        <color theme="2" tint="-9.9948118533890809E-2"/>
      </bottom>
      <diagonal/>
    </border>
    <border>
      <left style="thin">
        <color theme="1" tint="0.499984740745262"/>
      </left>
      <right style="thin">
        <color auto="1"/>
      </right>
      <top style="thin">
        <color auto="1"/>
      </top>
      <bottom style="thin">
        <color theme="2" tint="-9.9948118533890809E-2"/>
      </bottom>
      <diagonal/>
    </border>
    <border>
      <left style="thin">
        <color theme="1" tint="0.499984740745262"/>
      </left>
      <right style="thin">
        <color auto="1"/>
      </right>
      <top style="thin">
        <color theme="2" tint="-9.9948118533890809E-2"/>
      </top>
      <bottom style="thin">
        <color theme="2" tint="-9.9948118533890809E-2"/>
      </bottom>
      <diagonal/>
    </border>
  </borders>
  <cellStyleXfs count="2">
    <xf numFmtId="0" fontId="0" fillId="0" borderId="0"/>
    <xf numFmtId="0" fontId="1" fillId="2" borderId="1" applyNumberFormat="0" applyAlignment="0" applyProtection="0"/>
  </cellStyleXfs>
  <cellXfs count="262">
    <xf numFmtId="0" fontId="0" fillId="0" borderId="0" xfId="0"/>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2" xfId="0" applyFont="1" applyBorder="1" applyProtection="1"/>
    <xf numFmtId="0" fontId="2" fillId="0" borderId="0" xfId="0" applyFont="1" applyProtection="1"/>
    <xf numFmtId="0" fontId="3" fillId="0" borderId="0" xfId="0" applyFont="1" applyProtection="1"/>
    <xf numFmtId="0" fontId="3" fillId="0" borderId="0" xfId="0" applyFont="1" applyBorder="1" applyProtection="1"/>
    <xf numFmtId="0" fontId="2" fillId="0" borderId="0" xfId="0" applyFont="1" applyFill="1" applyProtection="1"/>
    <xf numFmtId="164" fontId="3" fillId="0" borderId="0" xfId="0" applyNumberFormat="1" applyFont="1" applyBorder="1" applyProtection="1"/>
    <xf numFmtId="0" fontId="2" fillId="0" borderId="6" xfId="0" applyFont="1" applyBorder="1" applyProtection="1"/>
    <xf numFmtId="0" fontId="2" fillId="0" borderId="5" xfId="0" applyFont="1" applyBorder="1" applyProtection="1"/>
    <xf numFmtId="0" fontId="6" fillId="0" borderId="0" xfId="0" applyFont="1" applyBorder="1" applyProtection="1"/>
    <xf numFmtId="10" fontId="2" fillId="0" borderId="5" xfId="0" applyNumberFormat="1" applyFont="1" applyBorder="1" applyAlignment="1" applyProtection="1">
      <alignment horizontal="center"/>
    </xf>
    <xf numFmtId="164" fontId="6" fillId="0" borderId="6" xfId="0" applyNumberFormat="1" applyFont="1" applyBorder="1" applyProtection="1"/>
    <xf numFmtId="165" fontId="2" fillId="0" borderId="6" xfId="0" applyNumberFormat="1" applyFont="1" applyBorder="1" applyProtection="1"/>
    <xf numFmtId="165" fontId="2" fillId="0" borderId="5" xfId="0" applyNumberFormat="1" applyFont="1" applyBorder="1" applyProtection="1"/>
    <xf numFmtId="164" fontId="3" fillId="0" borderId="0" xfId="1" applyNumberFormat="1" applyFont="1" applyFill="1" applyBorder="1" applyProtection="1"/>
    <xf numFmtId="0" fontId="2" fillId="0" borderId="0" xfId="0" applyFont="1" applyBorder="1" applyAlignment="1" applyProtection="1">
      <alignment horizontal="left"/>
    </xf>
    <xf numFmtId="0" fontId="8" fillId="0" borderId="5" xfId="0" applyFont="1" applyBorder="1" applyProtection="1"/>
    <xf numFmtId="10" fontId="8" fillId="0" borderId="5" xfId="0" applyNumberFormat="1" applyFont="1" applyBorder="1" applyProtection="1"/>
    <xf numFmtId="0" fontId="8" fillId="0" borderId="6" xfId="0" applyFont="1" applyBorder="1" applyProtection="1"/>
    <xf numFmtId="0" fontId="2" fillId="3" borderId="13" xfId="0" applyFont="1" applyFill="1" applyBorder="1" applyProtection="1">
      <protection locked="0"/>
    </xf>
    <xf numFmtId="0" fontId="3" fillId="0" borderId="13" xfId="0" applyFont="1" applyBorder="1" applyProtection="1"/>
    <xf numFmtId="0" fontId="3" fillId="0" borderId="15" xfId="0" applyFont="1" applyBorder="1" applyProtection="1"/>
    <xf numFmtId="0" fontId="2" fillId="0" borderId="18" xfId="0" applyFont="1" applyBorder="1" applyProtection="1"/>
    <xf numFmtId="0" fontId="5" fillId="0" borderId="8" xfId="0" applyFont="1" applyBorder="1" applyAlignment="1" applyProtection="1"/>
    <xf numFmtId="0" fontId="5" fillId="0" borderId="9" xfId="0" applyFont="1" applyBorder="1" applyAlignment="1" applyProtection="1"/>
    <xf numFmtId="0" fontId="5" fillId="0" borderId="10" xfId="0" applyFont="1" applyBorder="1" applyAlignment="1" applyProtection="1"/>
    <xf numFmtId="0" fontId="3" fillId="0" borderId="11" xfId="0" applyFont="1" applyBorder="1" applyProtection="1"/>
    <xf numFmtId="0" fontId="3" fillId="0" borderId="13" xfId="0" applyFont="1" applyBorder="1" applyAlignment="1" applyProtection="1"/>
    <xf numFmtId="0" fontId="3" fillId="0" borderId="15" xfId="0" applyFont="1" applyBorder="1" applyAlignment="1" applyProtection="1"/>
    <xf numFmtId="0" fontId="3" fillId="0" borderId="16" xfId="0" applyFont="1" applyBorder="1" applyAlignment="1" applyProtection="1"/>
    <xf numFmtId="0" fontId="2" fillId="0" borderId="14" xfId="0" applyFont="1" applyBorder="1" applyProtection="1"/>
    <xf numFmtId="2" fontId="2" fillId="0" borderId="12" xfId="0" applyNumberFormat="1" applyFont="1" applyBorder="1" applyAlignment="1" applyProtection="1">
      <alignment horizontal="left"/>
    </xf>
    <xf numFmtId="0" fontId="2" fillId="0" borderId="13" xfId="0" applyFont="1" applyBorder="1" applyProtection="1"/>
    <xf numFmtId="164" fontId="2" fillId="3" borderId="13" xfId="1" applyNumberFormat="1" applyFont="1" applyFill="1" applyBorder="1" applyProtection="1">
      <protection locked="0"/>
    </xf>
    <xf numFmtId="164" fontId="2" fillId="0" borderId="15" xfId="0" applyNumberFormat="1" applyFont="1" applyBorder="1" applyProtection="1"/>
    <xf numFmtId="164" fontId="2" fillId="0" borderId="16" xfId="0" applyNumberFormat="1" applyFont="1" applyBorder="1" applyProtection="1"/>
    <xf numFmtId="0" fontId="2" fillId="3" borderId="13" xfId="1" applyFont="1" applyFill="1" applyBorder="1" applyProtection="1">
      <protection locked="0"/>
    </xf>
    <xf numFmtId="164" fontId="8" fillId="0" borderId="15" xfId="0" applyNumberFormat="1" applyFont="1" applyBorder="1" applyProtection="1"/>
    <xf numFmtId="164" fontId="8" fillId="0" borderId="16" xfId="0" applyNumberFormat="1" applyFont="1" applyBorder="1" applyProtection="1"/>
    <xf numFmtId="0" fontId="2" fillId="0" borderId="13" xfId="0" applyFont="1" applyFill="1" applyBorder="1" applyProtection="1"/>
    <xf numFmtId="164" fontId="2" fillId="0" borderId="13" xfId="1" applyNumberFormat="1" applyFont="1" applyFill="1" applyBorder="1" applyProtection="1"/>
    <xf numFmtId="0" fontId="2" fillId="0" borderId="14" xfId="0" applyFont="1" applyFill="1" applyBorder="1" applyProtection="1"/>
    <xf numFmtId="164" fontId="2" fillId="0" borderId="15" xfId="0" applyNumberFormat="1" applyFont="1" applyBorder="1" applyProtection="1">
      <protection locked="0"/>
    </xf>
    <xf numFmtId="164" fontId="2" fillId="0" borderId="16" xfId="0" applyNumberFormat="1" applyFont="1" applyBorder="1" applyProtection="1">
      <protection locked="0"/>
    </xf>
    <xf numFmtId="0" fontId="3" fillId="0" borderId="13" xfId="1" applyFont="1" applyFill="1" applyBorder="1" applyAlignment="1" applyProtection="1"/>
    <xf numFmtId="0" fontId="3" fillId="0" borderId="15" xfId="1" applyFont="1" applyFill="1" applyBorder="1" applyAlignment="1" applyProtection="1"/>
    <xf numFmtId="0" fontId="3" fillId="0" borderId="16" xfId="1" applyFont="1" applyFill="1" applyBorder="1" applyAlignment="1" applyProtection="1"/>
    <xf numFmtId="0" fontId="2" fillId="0" borderId="13" xfId="1" applyFont="1" applyFill="1" applyBorder="1" applyProtection="1"/>
    <xf numFmtId="164" fontId="3" fillId="0" borderId="15" xfId="0" applyNumberFormat="1" applyFont="1" applyBorder="1" applyProtection="1"/>
    <xf numFmtId="164" fontId="3" fillId="0" borderId="16" xfId="0" applyNumberFormat="1" applyFont="1" applyBorder="1" applyProtection="1"/>
    <xf numFmtId="2" fontId="3" fillId="0" borderId="17" xfId="0" applyNumberFormat="1" applyFont="1" applyBorder="1" applyAlignment="1" applyProtection="1">
      <alignment horizontal="left"/>
    </xf>
    <xf numFmtId="164" fontId="2" fillId="3" borderId="13" xfId="1" applyNumberFormat="1" applyFont="1" applyFill="1" applyBorder="1" applyAlignment="1" applyProtection="1">
      <alignment horizontal="right"/>
      <protection locked="0"/>
    </xf>
    <xf numFmtId="164" fontId="2" fillId="0" borderId="15" xfId="0" applyNumberFormat="1" applyFont="1" applyBorder="1" applyAlignment="1" applyProtection="1">
      <alignment horizontal="right"/>
      <protection locked="0"/>
    </xf>
    <xf numFmtId="164" fontId="2" fillId="0" borderId="16" xfId="0" applyNumberFormat="1" applyFont="1" applyBorder="1" applyAlignment="1" applyProtection="1">
      <alignment horizontal="right"/>
      <protection locked="0"/>
    </xf>
    <xf numFmtId="0" fontId="8" fillId="0" borderId="14" xfId="0" applyFont="1" applyBorder="1" applyProtection="1"/>
    <xf numFmtId="10" fontId="8" fillId="0" borderId="14" xfId="0" applyNumberFormat="1" applyFont="1" applyBorder="1" applyProtection="1"/>
    <xf numFmtId="164" fontId="8" fillId="0" borderId="14" xfId="0" applyNumberFormat="1" applyFont="1" applyBorder="1" applyProtection="1"/>
    <xf numFmtId="10" fontId="2" fillId="0" borderId="18" xfId="0" applyNumberFormat="1" applyFont="1" applyBorder="1" applyAlignment="1" applyProtection="1">
      <alignment horizontal="center"/>
    </xf>
    <xf numFmtId="10" fontId="8" fillId="0" borderId="19" xfId="0" applyNumberFormat="1" applyFont="1" applyBorder="1" applyProtection="1"/>
    <xf numFmtId="0" fontId="2" fillId="0" borderId="15" xfId="0" applyFont="1" applyBorder="1" applyAlignment="1" applyProtection="1"/>
    <xf numFmtId="0" fontId="2" fillId="0" borderId="16" xfId="0" applyFont="1" applyBorder="1" applyAlignment="1" applyProtection="1"/>
    <xf numFmtId="0" fontId="2" fillId="0" borderId="13" xfId="0" applyFont="1" applyBorder="1" applyAlignment="1" applyProtection="1"/>
    <xf numFmtId="12" fontId="2" fillId="3" borderId="13" xfId="1" applyNumberFormat="1" applyFont="1" applyFill="1" applyBorder="1" applyAlignment="1" applyProtection="1">
      <alignment horizontal="center"/>
      <protection locked="0"/>
    </xf>
    <xf numFmtId="164" fontId="3" fillId="0" borderId="13" xfId="0" applyNumberFormat="1" applyFont="1" applyBorder="1" applyProtection="1"/>
    <xf numFmtId="0" fontId="8" fillId="0" borderId="13" xfId="0" applyFont="1" applyBorder="1" applyProtection="1"/>
    <xf numFmtId="164" fontId="8" fillId="0" borderId="13" xfId="0" applyNumberFormat="1" applyFont="1" applyBorder="1" applyProtection="1"/>
    <xf numFmtId="0" fontId="8" fillId="0" borderId="14" xfId="0" applyFont="1" applyBorder="1" applyAlignment="1" applyProtection="1">
      <alignment horizontal="right"/>
    </xf>
    <xf numFmtId="0" fontId="8" fillId="0" borderId="18" xfId="0" applyFont="1" applyBorder="1" applyProtection="1"/>
    <xf numFmtId="164" fontId="8" fillId="0" borderId="18" xfId="0" applyNumberFormat="1" applyFont="1" applyBorder="1" applyProtection="1"/>
    <xf numFmtId="0" fontId="8" fillId="0" borderId="19" xfId="0" applyFont="1" applyBorder="1" applyProtection="1"/>
    <xf numFmtId="164" fontId="2" fillId="0" borderId="13" xfId="0" applyNumberFormat="1" applyFont="1" applyBorder="1" applyProtection="1"/>
    <xf numFmtId="164" fontId="2" fillId="0" borderId="13" xfId="0" applyNumberFormat="1" applyFont="1" applyBorder="1" applyAlignment="1" applyProtection="1">
      <alignment horizontal="right"/>
    </xf>
    <xf numFmtId="0" fontId="2" fillId="0" borderId="16" xfId="0" applyFont="1" applyBorder="1" applyProtection="1"/>
    <xf numFmtId="0" fontId="2" fillId="0" borderId="15" xfId="0" applyFont="1" applyBorder="1" applyProtection="1"/>
    <xf numFmtId="164" fontId="8" fillId="0" borderId="19" xfId="0" applyNumberFormat="1" applyFont="1" applyBorder="1" applyProtection="1"/>
    <xf numFmtId="0" fontId="5" fillId="0" borderId="8" xfId="0" applyFont="1" applyBorder="1" applyProtection="1"/>
    <xf numFmtId="164" fontId="2" fillId="0" borderId="8" xfId="0" applyNumberFormat="1" applyFont="1" applyBorder="1" applyAlignment="1" applyProtection="1"/>
    <xf numFmtId="0" fontId="3" fillId="0" borderId="9" xfId="0" applyFont="1" applyBorder="1" applyProtection="1"/>
    <xf numFmtId="0" fontId="3" fillId="0" borderId="10" xfId="0" applyFont="1" applyBorder="1" applyProtection="1"/>
    <xf numFmtId="0" fontId="3" fillId="0" borderId="16" xfId="0" applyFont="1" applyBorder="1" applyProtection="1"/>
    <xf numFmtId="0" fontId="9" fillId="0" borderId="14" xfId="0" applyFont="1" applyBorder="1" applyProtection="1"/>
    <xf numFmtId="49" fontId="2" fillId="0" borderId="13" xfId="0" applyNumberFormat="1" applyFont="1" applyBorder="1" applyProtection="1"/>
    <xf numFmtId="0" fontId="2" fillId="0" borderId="20" xfId="0" applyFont="1" applyBorder="1" applyProtection="1"/>
    <xf numFmtId="0" fontId="2" fillId="0" borderId="21" xfId="0" applyFont="1" applyBorder="1" applyProtection="1"/>
    <xf numFmtId="164" fontId="2" fillId="0" borderId="18" xfId="0" applyNumberFormat="1" applyFont="1" applyBorder="1" applyProtection="1"/>
    <xf numFmtId="0" fontId="5" fillId="0" borderId="22" xfId="0" applyFont="1" applyBorder="1" applyAlignment="1" applyProtection="1"/>
    <xf numFmtId="0" fontId="5" fillId="0" borderId="23" xfId="0" applyFont="1" applyBorder="1" applyAlignment="1" applyProtection="1"/>
    <xf numFmtId="164" fontId="3" fillId="0" borderId="24" xfId="0" applyNumberFormat="1" applyFont="1" applyBorder="1" applyProtection="1"/>
    <xf numFmtId="164" fontId="3" fillId="0" borderId="25" xfId="0" applyNumberFormat="1" applyFont="1" applyBorder="1" applyProtection="1"/>
    <xf numFmtId="0" fontId="6" fillId="0" borderId="24" xfId="0" applyFont="1" applyBorder="1" applyProtection="1"/>
    <xf numFmtId="0" fontId="6" fillId="0" borderId="25" xfId="0" applyFont="1" applyBorder="1" applyProtection="1"/>
    <xf numFmtId="164" fontId="6" fillId="0" borderId="24" xfId="0" applyNumberFormat="1" applyFont="1" applyBorder="1" applyProtection="1"/>
    <xf numFmtId="164" fontId="6" fillId="0" borderId="25" xfId="0" applyNumberFormat="1" applyFont="1" applyBorder="1" applyProtection="1"/>
    <xf numFmtId="10" fontId="2" fillId="0" borderId="0" xfId="0" applyNumberFormat="1" applyFont="1" applyBorder="1" applyAlignment="1" applyProtection="1">
      <alignment horizontal="center"/>
    </xf>
    <xf numFmtId="10" fontId="8" fillId="0" borderId="0" xfId="0" applyNumberFormat="1" applyFont="1" applyBorder="1" applyProtection="1"/>
    <xf numFmtId="0" fontId="6" fillId="0" borderId="26" xfId="0" applyFont="1" applyBorder="1" applyProtection="1"/>
    <xf numFmtId="0" fontId="6" fillId="0" borderId="27" xfId="0" applyFont="1" applyBorder="1" applyProtection="1"/>
    <xf numFmtId="164" fontId="3" fillId="0" borderId="0" xfId="0" applyNumberFormat="1" applyFont="1" applyBorder="1" applyAlignment="1" applyProtection="1">
      <alignment horizontal="right"/>
    </xf>
    <xf numFmtId="0" fontId="3" fillId="0" borderId="0" xfId="0" applyFont="1" applyBorder="1" applyAlignment="1" applyProtection="1">
      <alignment horizontal="right"/>
    </xf>
    <xf numFmtId="164" fontId="7" fillId="0" borderId="15" xfId="0" applyNumberFormat="1" applyFont="1" applyBorder="1" applyProtection="1"/>
    <xf numFmtId="164" fontId="7" fillId="0" borderId="16" xfId="0" applyNumberFormat="1" applyFont="1" applyBorder="1" applyProtection="1"/>
    <xf numFmtId="164" fontId="2" fillId="0" borderId="15" xfId="0" applyNumberFormat="1" applyFont="1" applyBorder="1" applyAlignment="1" applyProtection="1">
      <alignment horizontal="right"/>
    </xf>
    <xf numFmtId="164" fontId="2" fillId="0" borderId="16" xfId="0" applyNumberFormat="1" applyFont="1" applyBorder="1" applyAlignment="1" applyProtection="1">
      <alignment horizontal="right"/>
    </xf>
    <xf numFmtId="10" fontId="8" fillId="0" borderId="14" xfId="0" applyNumberFormat="1" applyFont="1" applyBorder="1" applyAlignment="1" applyProtection="1">
      <alignment horizontal="right"/>
    </xf>
    <xf numFmtId="164" fontId="3" fillId="0" borderId="32" xfId="0" applyNumberFormat="1" applyFont="1" applyBorder="1" applyProtection="1"/>
    <xf numFmtId="164" fontId="3" fillId="0" borderId="33" xfId="0" applyNumberFormat="1" applyFont="1" applyBorder="1" applyProtection="1"/>
    <xf numFmtId="0" fontId="2" fillId="3" borderId="34" xfId="1" applyFont="1" applyFill="1" applyBorder="1" applyProtection="1">
      <protection locked="0"/>
    </xf>
    <xf numFmtId="164" fontId="2" fillId="0" borderId="34" xfId="1" applyNumberFormat="1" applyFont="1" applyFill="1" applyBorder="1" applyProtection="1"/>
    <xf numFmtId="164" fontId="2" fillId="0" borderId="35" xfId="0" applyNumberFormat="1" applyFont="1" applyBorder="1" applyProtection="1">
      <protection locked="0"/>
    </xf>
    <xf numFmtId="164" fontId="2" fillId="0" borderId="36" xfId="0" applyNumberFormat="1" applyFont="1" applyBorder="1" applyProtection="1">
      <protection locked="0"/>
    </xf>
    <xf numFmtId="164" fontId="3" fillId="0" borderId="32" xfId="0" applyNumberFormat="1" applyFont="1" applyBorder="1" applyAlignment="1" applyProtection="1">
      <alignment horizontal="right"/>
    </xf>
    <xf numFmtId="164" fontId="3" fillId="0" borderId="33" xfId="0" applyNumberFormat="1" applyFont="1" applyBorder="1" applyAlignment="1" applyProtection="1">
      <alignment horizontal="right"/>
    </xf>
    <xf numFmtId="164" fontId="2" fillId="3" borderId="34" xfId="1" applyNumberFormat="1" applyFont="1" applyFill="1" applyBorder="1" applyAlignment="1" applyProtection="1">
      <alignment horizontal="right"/>
      <protection locked="0"/>
    </xf>
    <xf numFmtId="164" fontId="2" fillId="0" borderId="35" xfId="0" applyNumberFormat="1" applyFont="1" applyBorder="1" applyAlignment="1" applyProtection="1">
      <alignment horizontal="right"/>
      <protection locked="0"/>
    </xf>
    <xf numFmtId="164" fontId="2" fillId="0" borderId="36" xfId="0" applyNumberFormat="1" applyFont="1" applyBorder="1" applyAlignment="1" applyProtection="1">
      <alignment horizontal="right"/>
      <protection locked="0"/>
    </xf>
    <xf numFmtId="0" fontId="3" fillId="0" borderId="11" xfId="0" applyFont="1" applyBorder="1" applyAlignment="1" applyProtection="1">
      <alignment horizontal="right"/>
    </xf>
    <xf numFmtId="0" fontId="8" fillId="0" borderId="11" xfId="0" applyFont="1" applyBorder="1" applyAlignment="1" applyProtection="1">
      <alignment horizontal="right"/>
    </xf>
    <xf numFmtId="0" fontId="3" fillId="0" borderId="2" xfId="0" applyFont="1" applyBorder="1" applyAlignment="1" applyProtection="1">
      <alignment horizontal="right"/>
    </xf>
    <xf numFmtId="0" fontId="3" fillId="0" borderId="37" xfId="0" applyFont="1" applyBorder="1" applyAlignment="1" applyProtection="1">
      <alignment horizontal="right"/>
    </xf>
    <xf numFmtId="0" fontId="3" fillId="4" borderId="16" xfId="1" applyFont="1" applyFill="1" applyBorder="1" applyAlignment="1" applyProtection="1">
      <alignment horizontal="left"/>
      <protection locked="0"/>
    </xf>
    <xf numFmtId="0" fontId="3" fillId="3" borderId="16" xfId="1" applyFont="1" applyFill="1" applyBorder="1" applyAlignment="1" applyProtection="1">
      <alignment horizontal="left"/>
      <protection locked="0"/>
    </xf>
    <xf numFmtId="0" fontId="3" fillId="0" borderId="15" xfId="0" applyFont="1" applyBorder="1" applyAlignment="1" applyProtection="1">
      <alignment horizontal="left"/>
    </xf>
    <xf numFmtId="0" fontId="2" fillId="0" borderId="41" xfId="0" applyFont="1" applyBorder="1" applyProtection="1"/>
    <xf numFmtId="0" fontId="2" fillId="0" borderId="42" xfId="0" applyFont="1" applyBorder="1" applyProtection="1"/>
    <xf numFmtId="0" fontId="2" fillId="3" borderId="31" xfId="0" applyFont="1" applyFill="1" applyBorder="1" applyProtection="1">
      <protection locked="0"/>
    </xf>
    <xf numFmtId="0" fontId="3" fillId="0" borderId="31" xfId="0" applyFont="1" applyBorder="1" applyProtection="1"/>
    <xf numFmtId="0" fontId="4" fillId="0" borderId="46" xfId="0" applyFont="1" applyBorder="1" applyProtection="1"/>
    <xf numFmtId="0" fontId="2" fillId="0" borderId="46" xfId="0" applyFont="1" applyBorder="1" applyProtection="1"/>
    <xf numFmtId="0" fontId="2" fillId="0" borderId="47" xfId="0" applyFont="1" applyBorder="1" applyProtection="1"/>
    <xf numFmtId="0" fontId="3" fillId="4" borderId="48" xfId="1" applyFont="1" applyFill="1" applyBorder="1" applyAlignment="1" applyProtection="1">
      <alignment horizontal="left"/>
      <protection locked="0"/>
    </xf>
    <xf numFmtId="0" fontId="3" fillId="0" borderId="49" xfId="0" applyFont="1" applyBorder="1" applyProtection="1"/>
    <xf numFmtId="10" fontId="2" fillId="0" borderId="13" xfId="0" applyNumberFormat="1" applyFont="1" applyBorder="1" applyAlignment="1" applyProtection="1">
      <alignment horizontal="center"/>
    </xf>
    <xf numFmtId="164" fontId="2" fillId="0" borderId="50" xfId="0" applyNumberFormat="1" applyFont="1" applyBorder="1" applyAlignment="1" applyProtection="1">
      <alignment horizontal="right"/>
    </xf>
    <xf numFmtId="164" fontId="2" fillId="0" borderId="51" xfId="0" applyNumberFormat="1" applyFont="1" applyBorder="1" applyAlignment="1" applyProtection="1">
      <alignment horizontal="right"/>
    </xf>
    <xf numFmtId="2" fontId="3" fillId="0" borderId="12" xfId="0" applyNumberFormat="1" applyFont="1" applyBorder="1" applyAlignment="1" applyProtection="1">
      <alignment horizontal="left"/>
    </xf>
    <xf numFmtId="164" fontId="2" fillId="0" borderId="0" xfId="0" applyNumberFormat="1" applyFont="1" applyBorder="1" applyProtection="1"/>
    <xf numFmtId="164" fontId="8" fillId="0" borderId="20" xfId="0" applyNumberFormat="1" applyFont="1" applyBorder="1" applyProtection="1"/>
    <xf numFmtId="164" fontId="8" fillId="0" borderId="21" xfId="0" applyNumberFormat="1" applyFont="1" applyBorder="1" applyProtection="1"/>
    <xf numFmtId="0" fontId="8" fillId="0" borderId="14" xfId="0" applyFont="1" applyBorder="1" applyProtection="1">
      <protection locked="0"/>
    </xf>
    <xf numFmtId="0" fontId="9" fillId="0" borderId="30" xfId="0" applyFont="1" applyBorder="1" applyAlignment="1" applyProtection="1">
      <alignment horizontal="right"/>
      <protection locked="0"/>
    </xf>
    <xf numFmtId="164" fontId="8" fillId="0" borderId="14" xfId="0" applyNumberFormat="1" applyFont="1" applyBorder="1" applyProtection="1">
      <protection locked="0"/>
    </xf>
    <xf numFmtId="164" fontId="9" fillId="0" borderId="30" xfId="0" applyNumberFormat="1" applyFont="1" applyBorder="1" applyAlignment="1" applyProtection="1">
      <alignment horizontal="right"/>
      <protection locked="0"/>
    </xf>
    <xf numFmtId="0" fontId="2" fillId="3" borderId="39" xfId="0" applyFont="1" applyFill="1" applyBorder="1" applyProtection="1">
      <protection locked="0"/>
    </xf>
    <xf numFmtId="0" fontId="2" fillId="0" borderId="53" xfId="0" applyFont="1" applyBorder="1" applyProtection="1"/>
    <xf numFmtId="0" fontId="2" fillId="0" borderId="54" xfId="0" applyFont="1" applyBorder="1" applyProtection="1"/>
    <xf numFmtId="164" fontId="12" fillId="0" borderId="55" xfId="0" applyNumberFormat="1" applyFont="1" applyBorder="1" applyProtection="1"/>
    <xf numFmtId="0" fontId="12" fillId="0" borderId="57" xfId="0" applyFont="1" applyBorder="1" applyAlignment="1" applyProtection="1">
      <alignment wrapText="1"/>
    </xf>
    <xf numFmtId="0" fontId="2" fillId="0" borderId="58" xfId="0" applyFont="1" applyBorder="1" applyProtection="1"/>
    <xf numFmtId="0" fontId="2" fillId="0" borderId="59" xfId="0" applyFont="1" applyBorder="1" applyProtection="1"/>
    <xf numFmtId="164" fontId="7" fillId="0" borderId="49" xfId="0" applyNumberFormat="1" applyFont="1" applyBorder="1" applyProtection="1"/>
    <xf numFmtId="164" fontId="7" fillId="0" borderId="60" xfId="0" applyNumberFormat="1" applyFont="1" applyBorder="1" applyProtection="1"/>
    <xf numFmtId="164" fontId="2" fillId="0" borderId="49" xfId="0" applyNumberFormat="1" applyFont="1" applyBorder="1" applyAlignment="1" applyProtection="1">
      <alignment horizontal="right"/>
    </xf>
    <xf numFmtId="164" fontId="2" fillId="0" borderId="60" xfId="0" applyNumberFormat="1" applyFont="1" applyBorder="1" applyAlignment="1" applyProtection="1">
      <alignment horizontal="right"/>
    </xf>
    <xf numFmtId="164" fontId="3" fillId="0" borderId="61" xfId="0" applyNumberFormat="1" applyFont="1" applyBorder="1" applyAlignment="1" applyProtection="1">
      <alignment horizontal="right"/>
    </xf>
    <xf numFmtId="164" fontId="3" fillId="0" borderId="62" xfId="0" applyNumberFormat="1" applyFont="1" applyBorder="1" applyAlignment="1" applyProtection="1">
      <alignment horizontal="right"/>
    </xf>
    <xf numFmtId="164" fontId="2" fillId="3" borderId="13" xfId="0" applyNumberFormat="1" applyFont="1" applyFill="1" applyBorder="1" applyProtection="1">
      <protection locked="0"/>
    </xf>
    <xf numFmtId="164" fontId="2" fillId="0" borderId="13" xfId="0" applyNumberFormat="1" applyFont="1" applyBorder="1" applyAlignment="1" applyProtection="1">
      <alignment horizontal="center"/>
    </xf>
    <xf numFmtId="0" fontId="2" fillId="0" borderId="13" xfId="0" applyFont="1" applyBorder="1" applyAlignment="1" applyProtection="1">
      <alignment horizontal="center"/>
    </xf>
    <xf numFmtId="164" fontId="3" fillId="0" borderId="18" xfId="0" applyNumberFormat="1" applyFont="1" applyBorder="1" applyAlignment="1" applyProtection="1">
      <alignment horizontal="right"/>
    </xf>
    <xf numFmtId="0" fontId="2" fillId="0" borderId="50" xfId="0" applyFont="1" applyBorder="1" applyAlignment="1" applyProtection="1"/>
    <xf numFmtId="0" fontId="2" fillId="0" borderId="51" xfId="0" applyFont="1" applyBorder="1" applyAlignment="1" applyProtection="1"/>
    <xf numFmtId="0" fontId="3" fillId="0" borderId="44" xfId="0" applyFont="1" applyBorder="1" applyAlignment="1" applyProtection="1">
      <alignment horizontal="right"/>
    </xf>
    <xf numFmtId="164" fontId="2" fillId="0" borderId="60" xfId="0" applyNumberFormat="1" applyFont="1" applyBorder="1" applyAlignment="1" applyProtection="1"/>
    <xf numFmtId="164" fontId="2" fillId="0" borderId="49" xfId="0" applyNumberFormat="1" applyFont="1" applyBorder="1" applyAlignment="1" applyProtection="1">
      <alignment horizontal="right"/>
      <protection locked="0"/>
    </xf>
    <xf numFmtId="164" fontId="2" fillId="0" borderId="60" xfId="0" applyNumberFormat="1" applyFont="1" applyBorder="1" applyAlignment="1" applyProtection="1">
      <protection locked="0"/>
    </xf>
    <xf numFmtId="0" fontId="2" fillId="0" borderId="49" xfId="0" applyFont="1" applyBorder="1" applyAlignment="1" applyProtection="1">
      <alignment horizontal="right"/>
    </xf>
    <xf numFmtId="0" fontId="2" fillId="0" borderId="60" xfId="0" applyFont="1" applyBorder="1" applyAlignment="1" applyProtection="1">
      <alignment horizontal="right"/>
    </xf>
    <xf numFmtId="164" fontId="2" fillId="0" borderId="60" xfId="0" applyNumberFormat="1" applyFont="1" applyBorder="1" applyAlignment="1" applyProtection="1">
      <alignment horizontal="right"/>
      <protection locked="0"/>
    </xf>
    <xf numFmtId="164" fontId="2" fillId="0" borderId="65" xfId="0" applyNumberFormat="1" applyFont="1" applyBorder="1" applyAlignment="1" applyProtection="1">
      <alignment horizontal="right"/>
    </xf>
    <xf numFmtId="164" fontId="3" fillId="0" borderId="49" xfId="0" applyNumberFormat="1" applyFont="1" applyBorder="1" applyProtection="1"/>
    <xf numFmtId="164" fontId="3" fillId="0" borderId="60" xfId="0" applyNumberFormat="1" applyFont="1" applyBorder="1" applyProtection="1"/>
    <xf numFmtId="0" fontId="2" fillId="0" borderId="64" xfId="0" applyFont="1" applyBorder="1" applyAlignment="1" applyProtection="1">
      <alignment horizontal="left"/>
    </xf>
    <xf numFmtId="164" fontId="2" fillId="0" borderId="31" xfId="0" applyNumberFormat="1" applyFont="1" applyBorder="1" applyAlignment="1" applyProtection="1">
      <alignment horizontal="right"/>
    </xf>
    <xf numFmtId="2" fontId="3" fillId="0" borderId="0" xfId="0" applyNumberFormat="1" applyFont="1" applyAlignment="1" applyProtection="1">
      <alignment horizontal="left"/>
    </xf>
    <xf numFmtId="2" fontId="2" fillId="0" borderId="45" xfId="0" applyNumberFormat="1" applyFont="1" applyBorder="1" applyAlignment="1" applyProtection="1">
      <alignment horizontal="left"/>
    </xf>
    <xf numFmtId="2" fontId="2" fillId="0" borderId="43" xfId="0" applyNumberFormat="1" applyFont="1" applyBorder="1" applyAlignment="1" applyProtection="1">
      <alignment horizontal="left"/>
    </xf>
    <xf numFmtId="2" fontId="2" fillId="0" borderId="40" xfId="0" applyNumberFormat="1" applyFont="1" applyBorder="1" applyAlignment="1" applyProtection="1">
      <alignment horizontal="left"/>
    </xf>
    <xf numFmtId="2" fontId="2" fillId="0" borderId="0" xfId="0" applyNumberFormat="1" applyFont="1" applyAlignment="1" applyProtection="1">
      <alignment horizontal="left"/>
    </xf>
    <xf numFmtId="2" fontId="2" fillId="0" borderId="12" xfId="0" applyNumberFormat="1" applyFont="1" applyFill="1" applyBorder="1" applyAlignment="1" applyProtection="1">
      <alignment horizontal="left"/>
    </xf>
    <xf numFmtId="2" fontId="3" fillId="0" borderId="0" xfId="0" applyNumberFormat="1" applyFont="1" applyBorder="1" applyAlignment="1" applyProtection="1">
      <alignment horizontal="left"/>
    </xf>
    <xf numFmtId="2" fontId="2" fillId="0" borderId="0" xfId="0" applyNumberFormat="1" applyFont="1" applyBorder="1" applyAlignment="1" applyProtection="1">
      <alignment horizontal="left"/>
    </xf>
    <xf numFmtId="2" fontId="2" fillId="0" borderId="17" xfId="0" applyNumberFormat="1" applyFont="1" applyBorder="1" applyAlignment="1" applyProtection="1">
      <alignment horizontal="left"/>
    </xf>
    <xf numFmtId="2" fontId="8" fillId="0" borderId="12" xfId="0" applyNumberFormat="1" applyFont="1" applyBorder="1" applyAlignment="1" applyProtection="1">
      <alignment horizontal="left"/>
    </xf>
    <xf numFmtId="2" fontId="8" fillId="0" borderId="17" xfId="0" applyNumberFormat="1" applyFont="1" applyBorder="1" applyAlignment="1" applyProtection="1">
      <alignment horizontal="left"/>
    </xf>
    <xf numFmtId="2" fontId="2" fillId="0" borderId="6" xfId="0" applyNumberFormat="1" applyFont="1" applyBorder="1" applyAlignment="1" applyProtection="1">
      <alignment horizontal="left"/>
    </xf>
    <xf numFmtId="2" fontId="2" fillId="0" borderId="5" xfId="0" applyNumberFormat="1" applyFont="1" applyBorder="1" applyAlignment="1" applyProtection="1">
      <alignment horizontal="left"/>
    </xf>
    <xf numFmtId="2" fontId="6" fillId="0" borderId="12" xfId="0" applyNumberFormat="1" applyFont="1" applyBorder="1" applyAlignment="1" applyProtection="1">
      <alignment horizontal="left"/>
    </xf>
    <xf numFmtId="2" fontId="3" fillId="0" borderId="12" xfId="0" applyNumberFormat="1" applyFont="1" applyBorder="1" applyAlignment="1" applyProtection="1">
      <alignment horizontal="left" vertical="top" wrapText="1"/>
    </xf>
    <xf numFmtId="0" fontId="5" fillId="0" borderId="7" xfId="0" applyNumberFormat="1" applyFont="1" applyBorder="1" applyAlignment="1" applyProtection="1">
      <alignment horizontal="left"/>
    </xf>
    <xf numFmtId="164" fontId="2" fillId="0" borderId="66" xfId="0" applyNumberFormat="1" applyFont="1" applyBorder="1" applyAlignment="1" applyProtection="1">
      <alignment horizontal="right"/>
    </xf>
    <xf numFmtId="164" fontId="2" fillId="0" borderId="67" xfId="0" applyNumberFormat="1" applyFont="1" applyBorder="1" applyAlignment="1" applyProtection="1">
      <alignment horizontal="right"/>
    </xf>
    <xf numFmtId="164" fontId="2" fillId="0" borderId="68" xfId="0" applyNumberFormat="1" applyFont="1" applyBorder="1" applyAlignment="1" applyProtection="1">
      <alignment horizontal="right"/>
    </xf>
    <xf numFmtId="0" fontId="3" fillId="0" borderId="69" xfId="0" applyFont="1" applyBorder="1" applyAlignment="1" applyProtection="1">
      <alignment horizontal="left"/>
    </xf>
    <xf numFmtId="0" fontId="3" fillId="0" borderId="13" xfId="0" applyFont="1" applyBorder="1" applyAlignment="1" applyProtection="1">
      <alignment horizontal="left" wrapText="1"/>
    </xf>
    <xf numFmtId="2" fontId="3" fillId="0" borderId="52" xfId="0" applyNumberFormat="1" applyFont="1" applyBorder="1" applyAlignment="1" applyProtection="1">
      <alignment horizontal="left"/>
    </xf>
    <xf numFmtId="0" fontId="3" fillId="0" borderId="38" xfId="0" applyFont="1" applyBorder="1" applyProtection="1"/>
    <xf numFmtId="164" fontId="3" fillId="0" borderId="38" xfId="0" applyNumberFormat="1" applyFont="1" applyBorder="1" applyProtection="1"/>
    <xf numFmtId="2" fontId="3" fillId="0" borderId="56" xfId="0" applyNumberFormat="1" applyFont="1" applyBorder="1" applyAlignment="1" applyProtection="1">
      <alignment horizontal="left" vertical="top"/>
    </xf>
    <xf numFmtId="0" fontId="3" fillId="3" borderId="70" xfId="0" applyFont="1" applyFill="1" applyBorder="1" applyProtection="1">
      <protection locked="0"/>
    </xf>
    <xf numFmtId="0" fontId="2" fillId="0" borderId="55" xfId="0" applyFont="1" applyBorder="1" applyAlignment="1" applyProtection="1"/>
    <xf numFmtId="0" fontId="2" fillId="3" borderId="55" xfId="0" applyFont="1" applyFill="1" applyBorder="1" applyAlignment="1" applyProtection="1">
      <alignment horizontal="center"/>
      <protection locked="0"/>
    </xf>
    <xf numFmtId="0" fontId="3" fillId="0" borderId="71" xfId="0" applyFont="1" applyBorder="1" applyProtection="1"/>
    <xf numFmtId="0" fontId="2" fillId="0" borderId="72" xfId="0" applyFont="1" applyBorder="1" applyAlignment="1" applyProtection="1"/>
    <xf numFmtId="0" fontId="5" fillId="0" borderId="73" xfId="0" applyFont="1" applyBorder="1" applyAlignment="1" applyProtection="1"/>
    <xf numFmtId="0" fontId="5" fillId="0" borderId="74" xfId="0" applyFont="1" applyBorder="1" applyAlignment="1" applyProtection="1"/>
    <xf numFmtId="0" fontId="3" fillId="0" borderId="75" xfId="0" applyFont="1" applyBorder="1" applyAlignment="1" applyProtection="1"/>
    <xf numFmtId="0" fontId="3" fillId="0" borderId="76" xfId="0" applyFont="1" applyBorder="1" applyAlignment="1" applyProtection="1"/>
    <xf numFmtId="164" fontId="2" fillId="0" borderId="75" xfId="0" applyNumberFormat="1" applyFont="1" applyBorder="1" applyProtection="1"/>
    <xf numFmtId="164" fontId="2" fillId="0" borderId="76" xfId="0" applyNumberFormat="1" applyFont="1" applyBorder="1" applyProtection="1"/>
    <xf numFmtId="164" fontId="8" fillId="0" borderId="75" xfId="0" applyNumberFormat="1" applyFont="1" applyBorder="1" applyProtection="1"/>
    <xf numFmtId="164" fontId="8" fillId="0" borderId="76" xfId="0" applyNumberFormat="1" applyFont="1" applyBorder="1" applyProtection="1"/>
    <xf numFmtId="164" fontId="7" fillId="0" borderId="75" xfId="0" applyNumberFormat="1" applyFont="1" applyBorder="1" applyProtection="1"/>
    <xf numFmtId="164" fontId="7" fillId="0" borderId="76" xfId="0" applyNumberFormat="1" applyFont="1" applyBorder="1" applyProtection="1"/>
    <xf numFmtId="164" fontId="2" fillId="0" borderId="75" xfId="0" applyNumberFormat="1" applyFont="1" applyBorder="1" applyProtection="1">
      <protection locked="0"/>
    </xf>
    <xf numFmtId="164" fontId="2" fillId="0" borderId="76" xfId="0" applyNumberFormat="1" applyFont="1" applyBorder="1" applyProtection="1">
      <protection locked="0"/>
    </xf>
    <xf numFmtId="0" fontId="3" fillId="0" borderId="75" xfId="1" applyFont="1" applyFill="1" applyBorder="1" applyAlignment="1" applyProtection="1"/>
    <xf numFmtId="0" fontId="3" fillId="0" borderId="76" xfId="1" applyFont="1" applyFill="1" applyBorder="1" applyAlignment="1" applyProtection="1"/>
    <xf numFmtId="164" fontId="2" fillId="0" borderId="77" xfId="0" applyNumberFormat="1" applyFont="1" applyBorder="1" applyProtection="1">
      <protection locked="0"/>
    </xf>
    <xf numFmtId="164" fontId="2" fillId="0" borderId="78" xfId="0" applyNumberFormat="1" applyFont="1" applyBorder="1" applyProtection="1">
      <protection locked="0"/>
    </xf>
    <xf numFmtId="0" fontId="3" fillId="0" borderId="51" xfId="0" applyFont="1" applyBorder="1" applyAlignment="1" applyProtection="1"/>
    <xf numFmtId="0" fontId="2" fillId="0" borderId="51" xfId="0" applyFont="1" applyBorder="1" applyProtection="1"/>
    <xf numFmtId="0" fontId="5" fillId="0" borderId="79" xfId="0" applyNumberFormat="1" applyFont="1" applyBorder="1" applyAlignment="1" applyProtection="1">
      <alignment horizontal="left"/>
    </xf>
    <xf numFmtId="2" fontId="2" fillId="0" borderId="80" xfId="0" applyNumberFormat="1" applyFont="1" applyBorder="1" applyAlignment="1" applyProtection="1">
      <alignment horizontal="left"/>
    </xf>
    <xf numFmtId="2" fontId="3" fillId="0" borderId="56" xfId="0" applyNumberFormat="1" applyFont="1" applyBorder="1" applyAlignment="1" applyProtection="1">
      <alignment horizontal="left"/>
    </xf>
    <xf numFmtId="0" fontId="2" fillId="0" borderId="8" xfId="0" applyFont="1" applyBorder="1" applyProtection="1"/>
    <xf numFmtId="0" fontId="2" fillId="0" borderId="9" xfId="0" applyFont="1" applyBorder="1" applyProtection="1"/>
    <xf numFmtId="0" fontId="8" fillId="0" borderId="81" xfId="0" applyFont="1" applyBorder="1" applyAlignment="1" applyProtection="1">
      <alignment horizontal="right"/>
    </xf>
    <xf numFmtId="0" fontId="8" fillId="0" borderId="82" xfId="0" applyFont="1" applyBorder="1" applyProtection="1"/>
    <xf numFmtId="164" fontId="8" fillId="0" borderId="82" xfId="0" applyNumberFormat="1" applyFont="1" applyBorder="1" applyAlignment="1" applyProtection="1">
      <alignment horizontal="right"/>
    </xf>
    <xf numFmtId="164" fontId="8" fillId="0" borderId="82" xfId="0" applyNumberFormat="1" applyFont="1" applyBorder="1" applyProtection="1"/>
    <xf numFmtId="0" fontId="2" fillId="0" borderId="82" xfId="0" applyFont="1" applyBorder="1" applyProtection="1"/>
    <xf numFmtId="164" fontId="9" fillId="0" borderId="72" xfId="0" applyNumberFormat="1" applyFont="1" applyBorder="1" applyProtection="1"/>
    <xf numFmtId="164" fontId="8" fillId="0" borderId="28" xfId="0" applyNumberFormat="1" applyFont="1" applyBorder="1" applyProtection="1"/>
    <xf numFmtId="2" fontId="3" fillId="0" borderId="80" xfId="0" applyNumberFormat="1" applyFont="1" applyBorder="1" applyAlignment="1" applyProtection="1">
      <alignment horizontal="left"/>
    </xf>
    <xf numFmtId="0" fontId="3" fillId="0" borderId="13" xfId="1" applyFont="1" applyFill="1" applyBorder="1" applyProtection="1"/>
    <xf numFmtId="164" fontId="2" fillId="0" borderId="13" xfId="0" applyNumberFormat="1" applyFont="1" applyBorder="1" applyAlignment="1" applyProtection="1">
      <alignment horizontal="center"/>
    </xf>
    <xf numFmtId="0" fontId="12" fillId="0" borderId="13" xfId="0" applyFont="1" applyBorder="1" applyAlignment="1" applyProtection="1">
      <alignment horizontal="left"/>
    </xf>
    <xf numFmtId="0" fontId="12" fillId="0" borderId="18" xfId="0" applyFont="1" applyBorder="1" applyAlignment="1" applyProtection="1">
      <alignment horizontal="left"/>
    </xf>
    <xf numFmtId="0" fontId="2" fillId="0" borderId="13" xfId="0" applyFont="1" applyBorder="1" applyAlignment="1" applyProtection="1">
      <alignment horizontal="center"/>
    </xf>
    <xf numFmtId="0" fontId="2" fillId="0" borderId="13" xfId="0" applyFont="1" applyBorder="1" applyAlignment="1" applyProtection="1">
      <alignment horizontal="left"/>
    </xf>
    <xf numFmtId="164" fontId="3" fillId="0" borderId="13" xfId="0" applyNumberFormat="1" applyFont="1" applyBorder="1" applyAlignment="1" applyProtection="1">
      <alignment horizontal="center"/>
    </xf>
    <xf numFmtId="0" fontId="3" fillId="0" borderId="63" xfId="0" applyFont="1" applyBorder="1" applyAlignment="1" applyProtection="1">
      <alignment horizontal="left"/>
    </xf>
    <xf numFmtId="0" fontId="3" fillId="0" borderId="64" xfId="0" applyFont="1" applyBorder="1" applyAlignment="1" applyProtection="1">
      <alignment horizontal="left"/>
    </xf>
    <xf numFmtId="164" fontId="3" fillId="0" borderId="38" xfId="0" applyNumberFormat="1" applyFont="1" applyBorder="1" applyAlignment="1" applyProtection="1">
      <alignment horizontal="right"/>
    </xf>
    <xf numFmtId="164" fontId="3" fillId="0" borderId="31" xfId="0" applyNumberFormat="1" applyFont="1" applyBorder="1" applyAlignment="1" applyProtection="1">
      <alignment horizontal="right"/>
    </xf>
    <xf numFmtId="164" fontId="3" fillId="0" borderId="39" xfId="0" applyNumberFormat="1" applyFont="1" applyBorder="1" applyAlignment="1" applyProtection="1">
      <alignment horizontal="right"/>
    </xf>
    <xf numFmtId="164" fontId="3" fillId="0" borderId="34" xfId="0" applyNumberFormat="1" applyFont="1" applyBorder="1" applyAlignment="1" applyProtection="1">
      <alignment horizontal="center"/>
    </xf>
    <xf numFmtId="164" fontId="12" fillId="0" borderId="14" xfId="0" applyNumberFormat="1" applyFont="1" applyBorder="1" applyAlignment="1" applyProtection="1">
      <alignment horizontal="right"/>
    </xf>
    <xf numFmtId="164" fontId="12" fillId="0" borderId="19" xfId="0" applyNumberFormat="1" applyFont="1" applyBorder="1" applyAlignment="1" applyProtection="1">
      <alignment horizontal="right"/>
    </xf>
    <xf numFmtId="164" fontId="3" fillId="0" borderId="39" xfId="0" applyNumberFormat="1" applyFont="1" applyBorder="1" applyAlignment="1" applyProtection="1">
      <alignment horizontal="center"/>
    </xf>
    <xf numFmtId="164" fontId="12" fillId="0" borderId="28" xfId="0" applyNumberFormat="1" applyFont="1" applyBorder="1" applyAlignment="1" applyProtection="1">
      <alignment horizontal="right"/>
    </xf>
    <xf numFmtId="164" fontId="12" fillId="0" borderId="29" xfId="0" applyNumberFormat="1" applyFont="1" applyBorder="1" applyAlignment="1" applyProtection="1">
      <alignment horizontal="right"/>
    </xf>
    <xf numFmtId="0" fontId="12" fillId="0" borderId="31" xfId="0" applyFont="1" applyBorder="1" applyAlignment="1" applyProtection="1">
      <alignment horizontal="left"/>
    </xf>
    <xf numFmtId="164" fontId="3" fillId="0" borderId="13" xfId="0" applyNumberFormat="1" applyFont="1" applyBorder="1" applyAlignment="1" applyProtection="1">
      <alignment horizontal="right"/>
    </xf>
    <xf numFmtId="164" fontId="3" fillId="0" borderId="18" xfId="0" applyNumberFormat="1" applyFont="1" applyBorder="1" applyAlignment="1" applyProtection="1">
      <alignment horizontal="right"/>
    </xf>
    <xf numFmtId="0" fontId="3" fillId="0" borderId="31" xfId="0" applyFont="1" applyBorder="1" applyAlignment="1" applyProtection="1">
      <alignment horizontal="center"/>
    </xf>
    <xf numFmtId="164" fontId="3" fillId="0" borderId="31" xfId="1" applyNumberFormat="1" applyFont="1" applyFill="1" applyBorder="1" applyAlignment="1" applyProtection="1">
      <alignment horizontal="right"/>
    </xf>
    <xf numFmtId="164" fontId="3" fillId="0" borderId="13" xfId="1" applyNumberFormat="1" applyFont="1" applyFill="1" applyBorder="1" applyAlignment="1" applyProtection="1">
      <alignment horizontal="right"/>
    </xf>
    <xf numFmtId="164" fontId="3" fillId="0" borderId="18" xfId="1" applyNumberFormat="1" applyFont="1" applyFill="1" applyBorder="1" applyAlignment="1" applyProtection="1">
      <alignment horizontal="right"/>
    </xf>
  </cellXfs>
  <cellStyles count="2">
    <cellStyle name="Eingabe" xfId="1" builtinId="20"/>
    <cellStyle name="Standard" xfId="0" builtinId="0"/>
  </cellStyles>
  <dxfs count="57">
    <dxf>
      <font>
        <color rgb="FF9C0006"/>
      </font>
      <fill>
        <patternFill>
          <bgColor rgb="FFFFC7CE"/>
        </patternFill>
      </fill>
    </dxf>
    <dxf>
      <font>
        <color rgb="FF9C0006"/>
      </font>
      <fill>
        <patternFill>
          <bgColor rgb="FFFFC7CE"/>
        </patternFill>
      </fill>
    </dxf>
    <dxf>
      <fill>
        <patternFill patternType="none">
          <bgColor auto="1"/>
        </patternFill>
      </fill>
    </dxf>
    <dxf>
      <fill>
        <patternFill>
          <bgColor rgb="FFEAF3FA"/>
        </patternFill>
      </fill>
    </dxf>
    <dxf>
      <fill>
        <patternFill patternType="none">
          <bgColor auto="1"/>
        </patternFill>
      </fill>
    </dxf>
    <dxf>
      <fill>
        <patternFill>
          <bgColor rgb="FFD7E6F5"/>
        </patternFill>
      </fill>
    </dxf>
    <dxf>
      <fill>
        <patternFill>
          <bgColor rgb="FFEAF3FA"/>
        </patternFill>
      </fill>
    </dxf>
    <dxf>
      <fill>
        <patternFill patternType="none">
          <bgColor auto="1"/>
        </patternFill>
      </fill>
    </dxf>
    <dxf>
      <fill>
        <patternFill>
          <bgColor rgb="FFD7E6F5"/>
        </patternFill>
      </fill>
    </dxf>
    <dxf>
      <fill>
        <patternFill patternType="none">
          <bgColor auto="1"/>
        </patternFill>
      </fill>
    </dxf>
    <dxf>
      <fill>
        <patternFill>
          <bgColor rgb="FFD7E6F5"/>
        </patternFill>
      </fill>
    </dxf>
    <dxf>
      <font>
        <color rgb="FF9C0006"/>
      </font>
      <fill>
        <patternFill>
          <bgColor rgb="FFFFC7CE"/>
        </patternFill>
      </fill>
    </dxf>
    <dxf>
      <fill>
        <patternFill>
          <bgColor rgb="FFD7E6F5"/>
        </patternFill>
      </fill>
      <border>
        <left style="thin">
          <color rgb="FF7F7F7F"/>
        </left>
        <right style="thin">
          <color rgb="FF7F7F7F"/>
        </right>
        <top style="thin">
          <color rgb="FF7F7F7F"/>
        </top>
        <bottom style="thin">
          <color rgb="FF7F7F7F"/>
        </bottom>
      </border>
    </dxf>
    <dxf>
      <fill>
        <patternFill>
          <bgColor rgb="FFEAF3FA"/>
        </patternFill>
      </fill>
      <border>
        <left style="thin">
          <color rgb="FF7F7F7F"/>
        </left>
        <right style="thin">
          <color rgb="FF7F7F7F"/>
        </right>
        <top style="thin">
          <color rgb="FF7F7F7F"/>
        </top>
        <bottom style="thin">
          <color rgb="FF7F7F7F"/>
        </bottom>
        <vertical/>
        <horizontal/>
      </border>
    </dxf>
    <dxf>
      <fill>
        <patternFill>
          <bgColor rgb="FFD7E6F5"/>
        </patternFill>
      </fill>
      <border>
        <left style="thin">
          <color rgb="FF7F7F7F"/>
        </left>
        <right style="thin">
          <color rgb="FF7F7F7F"/>
        </right>
        <top style="thin">
          <color rgb="FF7F7F7F"/>
        </top>
        <bottom style="thin">
          <color rgb="FF7F7F7F"/>
        </bottom>
      </border>
    </dxf>
    <dxf>
      <fill>
        <patternFill>
          <bgColor rgb="FFEAF3FA"/>
        </patternFill>
      </fill>
      <border>
        <left style="thin">
          <color rgb="FF7F7F7F"/>
        </left>
        <right style="thin">
          <color rgb="FF7F7F7F"/>
        </right>
        <top style="thin">
          <color rgb="FF7F7F7F"/>
        </top>
        <bottom style="thin">
          <color rgb="FF7F7F7F"/>
        </bottom>
        <vertical/>
        <horizontal/>
      </border>
    </dxf>
    <dxf>
      <fill>
        <patternFill>
          <bgColor rgb="FFD7E6F5"/>
        </patternFill>
      </fill>
      <border>
        <left style="thin">
          <color rgb="FF7F7F7F"/>
        </left>
        <right style="thin">
          <color rgb="FF7F7F7F"/>
        </right>
        <top style="thin">
          <color rgb="FF7F7F7F"/>
        </top>
        <bottom style="thin">
          <color rgb="FF7F7F7F"/>
        </bottom>
      </border>
    </dxf>
    <dxf>
      <fill>
        <patternFill>
          <bgColor rgb="FFEAF3FA"/>
        </patternFill>
      </fill>
      <border>
        <left style="thin">
          <color rgb="FF7F7F7F"/>
        </left>
        <right style="thin">
          <color rgb="FF7F7F7F"/>
        </right>
        <top style="thin">
          <color rgb="FF7F7F7F"/>
        </top>
        <bottom style="thin">
          <color rgb="FF7F7F7F"/>
        </bottom>
        <vertical/>
        <horizontal/>
      </border>
    </dxf>
    <dxf>
      <fill>
        <patternFill>
          <bgColor rgb="FFD7E6F5"/>
        </patternFill>
      </fill>
      <border>
        <left style="thin">
          <color rgb="FF7F7F7F"/>
        </left>
        <right style="thin">
          <color rgb="FF7F7F7F"/>
        </right>
        <top style="thin">
          <color rgb="FF7F7F7F"/>
        </top>
        <bottom style="thin">
          <color rgb="FF7F7F7F"/>
        </bottom>
      </border>
    </dxf>
    <dxf>
      <font>
        <color theme="0"/>
      </font>
    </dxf>
    <dxf>
      <fill>
        <patternFill>
          <bgColor rgb="FFD7E6F5"/>
        </patternFill>
      </fill>
      <border>
        <left style="thin">
          <color rgb="FF7F7F7F"/>
        </left>
        <right style="thin">
          <color rgb="FF7F7F7F"/>
        </right>
        <top style="thin">
          <color rgb="FF7F7F7F"/>
        </top>
        <bottom style="thin">
          <color rgb="FF7F7F7F"/>
        </bottom>
      </border>
    </dxf>
    <dxf>
      <font>
        <color theme="0"/>
      </font>
    </dxf>
    <dxf>
      <font>
        <color theme="0"/>
      </font>
    </dxf>
    <dxf>
      <font>
        <color theme="0"/>
      </font>
    </dxf>
    <dxf>
      <font>
        <color auto="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EAF3FA"/>
        </patternFill>
      </fill>
      <border>
        <left style="thin">
          <color rgb="FF7F7F7F"/>
        </left>
        <right style="thin">
          <color rgb="FF7F7F7F"/>
        </right>
        <top style="thin">
          <color rgb="FF7F7F7F"/>
        </top>
        <bottom style="thin">
          <color rgb="FF7F7F7F"/>
        </bottom>
        <vertical/>
        <horizontal/>
      </border>
    </dxf>
    <dxf>
      <fill>
        <patternFill>
          <bgColor rgb="FFD7E6F5"/>
        </patternFill>
      </fill>
      <border>
        <left style="thin">
          <color rgb="FF7F7F7F"/>
        </left>
        <right style="thin">
          <color rgb="FF7F7F7F"/>
        </right>
        <top style="thin">
          <color rgb="FF7F7F7F"/>
        </top>
        <bottom style="thin">
          <color rgb="FF7F7F7F"/>
        </bottom>
        <vertical/>
        <horizontal/>
      </border>
    </dxf>
    <dxf>
      <fill>
        <patternFill>
          <bgColor rgb="FFEAF3FA"/>
        </patternFill>
      </fill>
      <border>
        <left style="thin">
          <color rgb="FF7F7F7F"/>
        </left>
        <right style="thin">
          <color rgb="FF7F7F7F"/>
        </right>
        <top style="thin">
          <color rgb="FF7F7F7F"/>
        </top>
        <bottom style="thin">
          <color rgb="FF7F7F7F"/>
        </bottom>
        <vertical/>
        <horizontal/>
      </border>
    </dxf>
  </dxfs>
  <tableStyles count="0" defaultTableStyle="TableStyleMedium2" defaultPivotStyle="PivotStyleLight16"/>
  <colors>
    <mruColors>
      <color rgb="FFEAF3FA"/>
      <color rgb="FFD7E6F5"/>
      <color rgb="FFE0EDF8"/>
      <color rgb="FFC7DDF1"/>
      <color rgb="FFFFAB57"/>
      <color rgb="FFFFA54B"/>
      <color rgb="FFFFC7CE"/>
      <color rgb="FFFFCC99"/>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5"/>
  <sheetViews>
    <sheetView tabSelected="1" zoomScaleNormal="100" workbookViewId="0">
      <pane ySplit="4" topLeftCell="A5" activePane="bottomLeft" state="frozen"/>
      <selection pane="bottomLeft" activeCell="B5" sqref="B5"/>
    </sheetView>
  </sheetViews>
  <sheetFormatPr baseColWidth="10" defaultRowHeight="15" x14ac:dyDescent="0.25"/>
  <cols>
    <col min="1" max="1" width="5" style="180" customWidth="1"/>
    <col min="2" max="2" width="38.5703125" style="5" customWidth="1"/>
    <col min="3" max="3" width="20.28515625" style="1" customWidth="1"/>
    <col min="4" max="4" width="20.28515625" style="2" customWidth="1"/>
    <col min="5" max="6" width="20.28515625" style="3" customWidth="1"/>
    <col min="7" max="7" width="20.28515625" style="1" customWidth="1"/>
    <col min="8" max="8" width="20.28515625" style="3" customWidth="1"/>
    <col min="9" max="9" width="20.28515625" style="1" customWidth="1"/>
    <col min="10" max="10" width="20.28515625" style="3" customWidth="1"/>
    <col min="11" max="11" width="20.28515625" style="1" customWidth="1"/>
    <col min="12" max="12" width="20.28515625" style="4" customWidth="1"/>
    <col min="13" max="13" width="20.28515625" style="5" customWidth="1"/>
    <col min="14" max="16384" width="11.42578125" style="5"/>
  </cols>
  <sheetData>
    <row r="1" spans="1:13" ht="18.75" customHeight="1" x14ac:dyDescent="0.35">
      <c r="A1" s="177"/>
      <c r="B1" s="129" t="s">
        <v>8</v>
      </c>
      <c r="C1" s="130"/>
      <c r="D1" s="130"/>
      <c r="E1" s="130"/>
      <c r="F1" s="130"/>
      <c r="G1" s="130"/>
      <c r="H1" s="130"/>
      <c r="I1" s="130"/>
      <c r="J1" s="130"/>
      <c r="K1" s="130"/>
      <c r="L1" s="130"/>
      <c r="M1" s="131"/>
    </row>
    <row r="2" spans="1:13" x14ac:dyDescent="0.25">
      <c r="A2" s="178"/>
      <c r="B2" s="127"/>
      <c r="C2" s="128" t="s">
        <v>83</v>
      </c>
      <c r="D2" s="128" t="s">
        <v>84</v>
      </c>
      <c r="E2" s="258" t="s">
        <v>10</v>
      </c>
      <c r="F2" s="258"/>
      <c r="G2" s="258" t="s">
        <v>11</v>
      </c>
      <c r="H2" s="258"/>
      <c r="I2" s="258" t="s">
        <v>12</v>
      </c>
      <c r="J2" s="258"/>
      <c r="K2" s="258" t="s">
        <v>13</v>
      </c>
      <c r="L2" s="258"/>
      <c r="M2" s="164" t="s">
        <v>76</v>
      </c>
    </row>
    <row r="3" spans="1:13" ht="15" customHeight="1" x14ac:dyDescent="0.25">
      <c r="A3" s="34"/>
      <c r="B3" s="22"/>
      <c r="C3" s="201"/>
      <c r="D3" s="201"/>
      <c r="E3" s="133" t="s">
        <v>14</v>
      </c>
      <c r="F3" s="132"/>
      <c r="G3" s="124" t="s">
        <v>14</v>
      </c>
      <c r="H3" s="123"/>
      <c r="I3" s="24" t="s">
        <v>14</v>
      </c>
      <c r="J3" s="122"/>
      <c r="K3" s="24" t="s">
        <v>14</v>
      </c>
      <c r="L3" s="123"/>
      <c r="M3" s="204">
        <f>IF(L3&lt;&gt;"",4,IF(J3&lt;&gt;"",3,IF(H3&lt;&gt;"",2,IF(F3&lt;&gt;"",1,0))))</f>
        <v>0</v>
      </c>
    </row>
    <row r="4" spans="1:13" s="3" customFormat="1" ht="15" customHeight="1" x14ac:dyDescent="0.25">
      <c r="A4" s="179"/>
      <c r="B4" s="145"/>
      <c r="C4" s="202" t="s">
        <v>75</v>
      </c>
      <c r="D4" s="203" t="s">
        <v>80</v>
      </c>
      <c r="E4" s="85" t="s">
        <v>0</v>
      </c>
      <c r="F4" s="126" t="s">
        <v>1</v>
      </c>
      <c r="G4" s="125" t="s">
        <v>0</v>
      </c>
      <c r="H4" s="126" t="s">
        <v>1</v>
      </c>
      <c r="I4" s="125" t="s">
        <v>0</v>
      </c>
      <c r="J4" s="126" t="s">
        <v>1</v>
      </c>
      <c r="K4" s="125" t="s">
        <v>0</v>
      </c>
      <c r="L4" s="86" t="s">
        <v>1</v>
      </c>
      <c r="M4" s="205" t="str">
        <f>IF(D4&lt;&gt;"j",IF(D4&lt;&gt;"n","nicht ausgefüllt",""),"")</f>
        <v/>
      </c>
    </row>
    <row r="5" spans="1:13" ht="12.95" customHeight="1" x14ac:dyDescent="0.25">
      <c r="B5" s="3"/>
      <c r="C5" s="3"/>
      <c r="D5" s="3"/>
      <c r="G5" s="3"/>
      <c r="I5" s="3"/>
      <c r="K5" s="3"/>
      <c r="L5" s="3"/>
      <c r="M5" s="3"/>
    </row>
    <row r="6" spans="1:13" ht="12.95" customHeight="1" x14ac:dyDescent="0.25">
      <c r="B6" s="11"/>
      <c r="C6" s="11"/>
      <c r="D6" s="11"/>
      <c r="E6" s="11"/>
      <c r="F6" s="11"/>
      <c r="G6" s="11"/>
      <c r="H6" s="11"/>
      <c r="I6" s="11"/>
      <c r="J6" s="11"/>
      <c r="K6" s="11"/>
      <c r="L6" s="11"/>
      <c r="M6" s="11"/>
    </row>
    <row r="7" spans="1:13" ht="18.75" x14ac:dyDescent="0.3">
      <c r="A7" s="191">
        <v>1</v>
      </c>
      <c r="B7" s="26" t="s">
        <v>6</v>
      </c>
      <c r="C7" s="26"/>
      <c r="D7" s="26"/>
      <c r="E7" s="206"/>
      <c r="F7" s="207"/>
      <c r="G7" s="27"/>
      <c r="H7" s="28"/>
      <c r="I7" s="27"/>
      <c r="J7" s="28"/>
      <c r="K7" s="27"/>
      <c r="L7" s="28"/>
      <c r="M7" s="29" t="s">
        <v>72</v>
      </c>
    </row>
    <row r="8" spans="1:13" x14ac:dyDescent="0.25">
      <c r="A8" s="34"/>
      <c r="B8" s="30" t="s">
        <v>27</v>
      </c>
      <c r="C8" s="30"/>
      <c r="D8" s="30"/>
      <c r="E8" s="208"/>
      <c r="F8" s="209"/>
      <c r="G8" s="31"/>
      <c r="H8" s="32"/>
      <c r="I8" s="31"/>
      <c r="J8" s="32"/>
      <c r="K8" s="31"/>
      <c r="L8" s="32"/>
      <c r="M8" s="33"/>
    </row>
    <row r="9" spans="1:13" x14ac:dyDescent="0.25">
      <c r="A9" s="34">
        <v>1.01</v>
      </c>
      <c r="B9" s="35" t="s">
        <v>26</v>
      </c>
      <c r="C9" s="36"/>
      <c r="D9" s="36"/>
      <c r="E9" s="210"/>
      <c r="F9" s="211"/>
      <c r="G9" s="37"/>
      <c r="H9" s="38"/>
      <c r="I9" s="37"/>
      <c r="J9" s="38"/>
      <c r="K9" s="37"/>
      <c r="L9" s="38"/>
      <c r="M9" s="141"/>
    </row>
    <row r="10" spans="1:13" x14ac:dyDescent="0.25">
      <c r="A10" s="34">
        <v>1.02</v>
      </c>
      <c r="B10" s="39"/>
      <c r="C10" s="36"/>
      <c r="D10" s="36"/>
      <c r="E10" s="210"/>
      <c r="F10" s="211"/>
      <c r="G10" s="37"/>
      <c r="H10" s="38"/>
      <c r="I10" s="37"/>
      <c r="J10" s="38"/>
      <c r="K10" s="37"/>
      <c r="L10" s="38"/>
      <c r="M10" s="141"/>
    </row>
    <row r="11" spans="1:13" x14ac:dyDescent="0.25">
      <c r="A11" s="34">
        <v>1.03</v>
      </c>
      <c r="B11" s="39"/>
      <c r="C11" s="36"/>
      <c r="D11" s="36"/>
      <c r="E11" s="210"/>
      <c r="F11" s="211"/>
      <c r="G11" s="37"/>
      <c r="H11" s="38"/>
      <c r="I11" s="37"/>
      <c r="J11" s="38"/>
      <c r="K11" s="37"/>
      <c r="L11" s="38"/>
      <c r="M11" s="141"/>
    </row>
    <row r="12" spans="1:13" x14ac:dyDescent="0.25">
      <c r="A12" s="34">
        <v>1.04</v>
      </c>
      <c r="B12" s="39"/>
      <c r="C12" s="36"/>
      <c r="D12" s="36"/>
      <c r="E12" s="212"/>
      <c r="F12" s="213"/>
      <c r="G12" s="40"/>
      <c r="H12" s="41"/>
      <c r="I12" s="40"/>
      <c r="J12" s="41"/>
      <c r="K12" s="40"/>
      <c r="L12" s="41"/>
      <c r="M12" s="141"/>
    </row>
    <row r="13" spans="1:13" s="8" customFormat="1" x14ac:dyDescent="0.25">
      <c r="A13" s="181"/>
      <c r="B13" s="42"/>
      <c r="C13" s="43"/>
      <c r="D13" s="43"/>
      <c r="E13" s="214">
        <f t="shared" ref="E13:H13" si="0">SUM(E16:E17)</f>
        <v>0</v>
      </c>
      <c r="F13" s="215">
        <f t="shared" si="0"/>
        <v>0</v>
      </c>
      <c r="G13" s="152">
        <f t="shared" si="0"/>
        <v>0</v>
      </c>
      <c r="H13" s="153">
        <f t="shared" si="0"/>
        <v>0</v>
      </c>
      <c r="I13" s="102">
        <f t="shared" ref="I13:L13" si="1">SUM(I16:I17)</f>
        <v>0</v>
      </c>
      <c r="J13" s="103">
        <f t="shared" si="1"/>
        <v>0</v>
      </c>
      <c r="K13" s="102">
        <f t="shared" si="1"/>
        <v>0</v>
      </c>
      <c r="L13" s="103">
        <f t="shared" si="1"/>
        <v>0</v>
      </c>
      <c r="M13" s="44"/>
    </row>
    <row r="14" spans="1:13" x14ac:dyDescent="0.25">
      <c r="A14" s="34"/>
      <c r="B14" s="30" t="s">
        <v>28</v>
      </c>
      <c r="C14" s="30"/>
      <c r="D14" s="30"/>
      <c r="E14" s="208"/>
      <c r="F14" s="209"/>
      <c r="G14" s="31"/>
      <c r="H14" s="32"/>
      <c r="I14" s="31"/>
      <c r="J14" s="32"/>
      <c r="K14" s="31"/>
      <c r="L14" s="32"/>
      <c r="M14" s="33"/>
    </row>
    <row r="15" spans="1:13" x14ac:dyDescent="0.25">
      <c r="A15" s="34"/>
      <c r="B15" s="30" t="s">
        <v>56</v>
      </c>
      <c r="C15" s="30"/>
      <c r="D15" s="30"/>
      <c r="E15" s="208"/>
      <c r="F15" s="209"/>
      <c r="G15" s="31"/>
      <c r="H15" s="32"/>
      <c r="I15" s="31"/>
      <c r="J15" s="32"/>
      <c r="K15" s="31"/>
      <c r="L15" s="32"/>
      <c r="M15" s="33"/>
    </row>
    <row r="16" spans="1:13" x14ac:dyDescent="0.25">
      <c r="A16" s="34">
        <v>1.05</v>
      </c>
      <c r="B16" s="35" t="s">
        <v>53</v>
      </c>
      <c r="C16" s="43"/>
      <c r="D16" s="43"/>
      <c r="E16" s="216"/>
      <c r="F16" s="217"/>
      <c r="G16" s="45"/>
      <c r="H16" s="46"/>
      <c r="I16" s="45"/>
      <c r="J16" s="46"/>
      <c r="K16" s="45"/>
      <c r="L16" s="46"/>
      <c r="M16" s="141"/>
    </row>
    <row r="17" spans="1:14" x14ac:dyDescent="0.25">
      <c r="A17" s="34">
        <v>1.06</v>
      </c>
      <c r="B17" s="39"/>
      <c r="C17" s="43"/>
      <c r="D17" s="43"/>
      <c r="E17" s="216"/>
      <c r="F17" s="217"/>
      <c r="G17" s="45"/>
      <c r="H17" s="46"/>
      <c r="I17" s="45"/>
      <c r="J17" s="46"/>
      <c r="K17" s="45"/>
      <c r="L17" s="46"/>
      <c r="M17" s="141"/>
    </row>
    <row r="18" spans="1:14" x14ac:dyDescent="0.25">
      <c r="A18" s="34"/>
      <c r="B18" s="47" t="s">
        <v>57</v>
      </c>
      <c r="C18" s="47"/>
      <c r="D18" s="47"/>
      <c r="E18" s="218"/>
      <c r="F18" s="219"/>
      <c r="G18" s="48"/>
      <c r="H18" s="49"/>
      <c r="I18" s="48"/>
      <c r="J18" s="49"/>
      <c r="K18" s="48"/>
      <c r="L18" s="49"/>
      <c r="M18" s="33"/>
    </row>
    <row r="19" spans="1:14" x14ac:dyDescent="0.25">
      <c r="A19" s="34">
        <v>1.07</v>
      </c>
      <c r="B19" s="50" t="s">
        <v>55</v>
      </c>
      <c r="C19" s="43"/>
      <c r="D19" s="43"/>
      <c r="E19" s="216"/>
      <c r="F19" s="217"/>
      <c r="G19" s="45"/>
      <c r="H19" s="46"/>
      <c r="I19" s="45"/>
      <c r="J19" s="46"/>
      <c r="K19" s="45"/>
      <c r="L19" s="46"/>
      <c r="M19" s="141"/>
    </row>
    <row r="20" spans="1:14" x14ac:dyDescent="0.25">
      <c r="A20" s="34">
        <v>1.08</v>
      </c>
      <c r="B20" s="109"/>
      <c r="C20" s="110"/>
      <c r="D20" s="110"/>
      <c r="E20" s="220"/>
      <c r="F20" s="221"/>
      <c r="G20" s="111"/>
      <c r="H20" s="112"/>
      <c r="I20" s="111"/>
      <c r="J20" s="112"/>
      <c r="K20" s="111"/>
      <c r="L20" s="112"/>
      <c r="M20" s="142"/>
    </row>
    <row r="21" spans="1:14" s="6" customFormat="1" ht="15" customHeight="1" x14ac:dyDescent="0.25">
      <c r="A21" s="34">
        <v>1.0900000000000001</v>
      </c>
      <c r="B21" s="255" t="s">
        <v>34</v>
      </c>
      <c r="C21" s="259">
        <f>SUM(C9:C12)</f>
        <v>0</v>
      </c>
      <c r="D21" s="259">
        <f>SUM(D9:D12)</f>
        <v>0</v>
      </c>
      <c r="E21" s="107">
        <f>SUM(E16:E20)</f>
        <v>0</v>
      </c>
      <c r="F21" s="108">
        <f>SUM(F16:F20)</f>
        <v>0</v>
      </c>
      <c r="G21" s="107">
        <f t="shared" ref="G21:L21" si="2">SUM(G16:G20)</f>
        <v>0</v>
      </c>
      <c r="H21" s="108">
        <f t="shared" si="2"/>
        <v>0</v>
      </c>
      <c r="I21" s="107">
        <f t="shared" si="2"/>
        <v>0</v>
      </c>
      <c r="J21" s="108">
        <f t="shared" si="2"/>
        <v>0</v>
      </c>
      <c r="K21" s="107">
        <f t="shared" si="2"/>
        <v>0</v>
      </c>
      <c r="L21" s="108">
        <f t="shared" si="2"/>
        <v>0</v>
      </c>
      <c r="M21" s="121" t="s">
        <v>65</v>
      </c>
    </row>
    <row r="22" spans="1:14" s="6" customFormat="1" ht="15" customHeight="1" x14ac:dyDescent="0.25">
      <c r="A22" s="34">
        <v>1.1000000000000001</v>
      </c>
      <c r="B22" s="239"/>
      <c r="C22" s="260"/>
      <c r="D22" s="260"/>
      <c r="E22" s="249">
        <f>SUM(E21:F21)</f>
        <v>0</v>
      </c>
      <c r="F22" s="249"/>
      <c r="G22" s="249">
        <f t="shared" ref="G22" si="3">SUM(G21:H21)</f>
        <v>0</v>
      </c>
      <c r="H22" s="249"/>
      <c r="I22" s="249">
        <f t="shared" ref="I22" si="4">SUM(I21:J21)</f>
        <v>0</v>
      </c>
      <c r="J22" s="249"/>
      <c r="K22" s="249">
        <f t="shared" ref="K22" si="5">SUM(K21:L21)</f>
        <v>0</v>
      </c>
      <c r="L22" s="249"/>
      <c r="M22" s="250">
        <f>SUM(C21:L21)</f>
        <v>0</v>
      </c>
    </row>
    <row r="23" spans="1:14" s="6" customFormat="1" ht="15" customHeight="1" x14ac:dyDescent="0.25">
      <c r="A23" s="53">
        <v>1.1100000000000001</v>
      </c>
      <c r="B23" s="240"/>
      <c r="C23" s="261"/>
      <c r="D23" s="261"/>
      <c r="E23" s="252">
        <f>SUM(E21:L21)</f>
        <v>0</v>
      </c>
      <c r="F23" s="252"/>
      <c r="G23" s="252"/>
      <c r="H23" s="252"/>
      <c r="I23" s="252"/>
      <c r="J23" s="252"/>
      <c r="K23" s="252"/>
      <c r="L23" s="252"/>
      <c r="M23" s="251"/>
    </row>
    <row r="24" spans="1:14" s="6" customFormat="1" ht="12.95" customHeight="1" x14ac:dyDescent="0.25">
      <c r="A24" s="176"/>
      <c r="B24" s="7"/>
      <c r="C24" s="17"/>
      <c r="D24" s="17"/>
      <c r="E24" s="9"/>
      <c r="F24" s="9"/>
      <c r="G24" s="9"/>
      <c r="H24" s="9"/>
      <c r="I24" s="9"/>
      <c r="J24" s="9"/>
      <c r="K24" s="9"/>
      <c r="L24" s="9"/>
      <c r="M24" s="7"/>
      <c r="N24" s="7"/>
    </row>
    <row r="25" spans="1:14" s="6" customFormat="1" ht="12.95" customHeight="1" x14ac:dyDescent="0.25">
      <c r="A25" s="176"/>
      <c r="B25" s="7"/>
      <c r="C25" s="17"/>
      <c r="D25" s="17"/>
      <c r="E25" s="9"/>
      <c r="F25" s="9"/>
      <c r="G25" s="9"/>
      <c r="H25" s="9"/>
      <c r="I25" s="9"/>
      <c r="J25" s="9"/>
      <c r="K25" s="9"/>
      <c r="L25" s="9"/>
      <c r="M25" s="7"/>
      <c r="N25" s="7"/>
    </row>
    <row r="26" spans="1:14" ht="18.75" x14ac:dyDescent="0.3">
      <c r="A26" s="191">
        <v>2</v>
      </c>
      <c r="B26" s="26" t="s">
        <v>9</v>
      </c>
      <c r="C26" s="26"/>
      <c r="D26" s="26"/>
      <c r="E26" s="27"/>
      <c r="F26" s="28"/>
      <c r="G26" s="27"/>
      <c r="H26" s="28"/>
      <c r="I26" s="27"/>
      <c r="J26" s="28"/>
      <c r="K26" s="27"/>
      <c r="L26" s="28"/>
      <c r="M26" s="29" t="s">
        <v>72</v>
      </c>
    </row>
    <row r="27" spans="1:14" x14ac:dyDescent="0.25">
      <c r="A27" s="34">
        <v>2.0099999999999998</v>
      </c>
      <c r="B27" s="23" t="s">
        <v>2</v>
      </c>
      <c r="C27" s="54"/>
      <c r="D27" s="54"/>
      <c r="E27" s="55"/>
      <c r="F27" s="56"/>
      <c r="G27" s="55"/>
      <c r="H27" s="56"/>
      <c r="I27" s="55"/>
      <c r="J27" s="56"/>
      <c r="K27" s="55"/>
      <c r="L27" s="56"/>
      <c r="M27" s="143"/>
    </row>
    <row r="28" spans="1:14" x14ac:dyDescent="0.25">
      <c r="A28" s="34">
        <v>2.02</v>
      </c>
      <c r="B28" s="23" t="s">
        <v>15</v>
      </c>
      <c r="C28" s="54"/>
      <c r="D28" s="54"/>
      <c r="E28" s="55"/>
      <c r="F28" s="56"/>
      <c r="G28" s="55"/>
      <c r="H28" s="56"/>
      <c r="I28" s="55"/>
      <c r="J28" s="56"/>
      <c r="K28" s="55"/>
      <c r="L28" s="56"/>
      <c r="M28" s="143"/>
    </row>
    <row r="29" spans="1:14" x14ac:dyDescent="0.25">
      <c r="A29" s="34">
        <v>2.0299999999999998</v>
      </c>
      <c r="B29" s="23" t="s">
        <v>91</v>
      </c>
      <c r="C29" s="54"/>
      <c r="D29" s="54"/>
      <c r="E29" s="55"/>
      <c r="F29" s="56"/>
      <c r="G29" s="55"/>
      <c r="H29" s="56"/>
      <c r="I29" s="55"/>
      <c r="J29" s="56"/>
      <c r="K29" s="55"/>
      <c r="L29" s="56"/>
      <c r="M29" s="143"/>
    </row>
    <row r="30" spans="1:14" x14ac:dyDescent="0.25">
      <c r="A30" s="34">
        <v>2.04</v>
      </c>
      <c r="B30" s="35" t="s">
        <v>92</v>
      </c>
      <c r="C30" s="54"/>
      <c r="D30" s="54"/>
      <c r="E30" s="55"/>
      <c r="F30" s="56"/>
      <c r="G30" s="55"/>
      <c r="H30" s="56"/>
      <c r="I30" s="55"/>
      <c r="J30" s="56"/>
      <c r="K30" s="55"/>
      <c r="L30" s="56"/>
      <c r="M30" s="143"/>
    </row>
    <row r="31" spans="1:14" x14ac:dyDescent="0.25">
      <c r="A31" s="34">
        <v>2.0499999999999998</v>
      </c>
      <c r="B31" s="23" t="s">
        <v>4</v>
      </c>
      <c r="C31" s="54"/>
      <c r="D31" s="54"/>
      <c r="E31" s="55"/>
      <c r="F31" s="56"/>
      <c r="G31" s="55"/>
      <c r="H31" s="56"/>
      <c r="I31" s="55"/>
      <c r="J31" s="56"/>
      <c r="K31" s="55"/>
      <c r="L31" s="56"/>
      <c r="M31" s="141"/>
    </row>
    <row r="32" spans="1:14" x14ac:dyDescent="0.25">
      <c r="A32" s="34">
        <v>2.06</v>
      </c>
      <c r="B32" s="23" t="s">
        <v>3</v>
      </c>
      <c r="C32" s="54"/>
      <c r="D32" s="54"/>
      <c r="E32" s="55"/>
      <c r="F32" s="56"/>
      <c r="G32" s="55"/>
      <c r="H32" s="56"/>
      <c r="I32" s="55"/>
      <c r="J32" s="56"/>
      <c r="K32" s="55"/>
      <c r="L32" s="56"/>
      <c r="M32" s="143"/>
    </row>
    <row r="33" spans="1:14" x14ac:dyDescent="0.25">
      <c r="A33" s="34">
        <v>2.0699999999999998</v>
      </c>
      <c r="B33" s="23" t="s">
        <v>94</v>
      </c>
      <c r="C33" s="54"/>
      <c r="D33" s="54"/>
      <c r="E33" s="55"/>
      <c r="F33" s="56"/>
      <c r="G33" s="55"/>
      <c r="H33" s="56"/>
      <c r="I33" s="55"/>
      <c r="J33" s="56"/>
      <c r="K33" s="55"/>
      <c r="L33" s="56"/>
      <c r="M33" s="143"/>
    </row>
    <row r="34" spans="1:14" x14ac:dyDescent="0.25">
      <c r="A34" s="34">
        <v>2.08</v>
      </c>
      <c r="B34" s="237" t="s">
        <v>93</v>
      </c>
      <c r="C34" s="54"/>
      <c r="D34" s="54"/>
      <c r="E34" s="55"/>
      <c r="F34" s="56"/>
      <c r="G34" s="55"/>
      <c r="H34" s="56"/>
      <c r="I34" s="55"/>
      <c r="J34" s="56"/>
      <c r="K34" s="55"/>
      <c r="L34" s="56"/>
      <c r="M34" s="143"/>
    </row>
    <row r="35" spans="1:14" x14ac:dyDescent="0.25">
      <c r="A35" s="34">
        <v>2.09</v>
      </c>
      <c r="B35" s="50" t="s">
        <v>5</v>
      </c>
      <c r="C35" s="54"/>
      <c r="D35" s="54"/>
      <c r="E35" s="55"/>
      <c r="F35" s="56"/>
      <c r="G35" s="55"/>
      <c r="H35" s="56"/>
      <c r="I35" s="55"/>
      <c r="J35" s="56"/>
      <c r="K35" s="55"/>
      <c r="L35" s="56"/>
      <c r="M35" s="143"/>
    </row>
    <row r="36" spans="1:14" x14ac:dyDescent="0.25">
      <c r="A36" s="34">
        <v>2.1</v>
      </c>
      <c r="B36" s="39"/>
      <c r="C36" s="54"/>
      <c r="D36" s="54"/>
      <c r="E36" s="55"/>
      <c r="F36" s="56"/>
      <c r="G36" s="55"/>
      <c r="H36" s="56"/>
      <c r="I36" s="55"/>
      <c r="J36" s="56"/>
      <c r="K36" s="55"/>
      <c r="L36" s="56"/>
      <c r="M36" s="143"/>
    </row>
    <row r="37" spans="1:14" x14ac:dyDescent="0.25">
      <c r="A37" s="34">
        <v>2.11</v>
      </c>
      <c r="B37" s="39"/>
      <c r="C37" s="54"/>
      <c r="D37" s="54"/>
      <c r="E37" s="55"/>
      <c r="F37" s="56"/>
      <c r="G37" s="55"/>
      <c r="H37" s="56"/>
      <c r="I37" s="55"/>
      <c r="J37" s="56"/>
      <c r="K37" s="55"/>
      <c r="L37" s="56"/>
      <c r="M37" s="143"/>
    </row>
    <row r="38" spans="1:14" x14ac:dyDescent="0.25">
      <c r="A38" s="34">
        <v>2.12</v>
      </c>
      <c r="B38" s="39"/>
      <c r="C38" s="54"/>
      <c r="D38" s="54"/>
      <c r="E38" s="55"/>
      <c r="F38" s="56"/>
      <c r="G38" s="55"/>
      <c r="H38" s="56"/>
      <c r="I38" s="55"/>
      <c r="J38" s="56"/>
      <c r="K38" s="55"/>
      <c r="L38" s="56"/>
      <c r="M38" s="143"/>
    </row>
    <row r="39" spans="1:14" x14ac:dyDescent="0.25">
      <c r="A39" s="34">
        <v>2.13</v>
      </c>
      <c r="B39" s="39"/>
      <c r="C39" s="54"/>
      <c r="D39" s="54"/>
      <c r="E39" s="55"/>
      <c r="F39" s="56"/>
      <c r="G39" s="55"/>
      <c r="H39" s="56"/>
      <c r="I39" s="55"/>
      <c r="J39" s="56"/>
      <c r="K39" s="55"/>
      <c r="L39" s="56"/>
      <c r="M39" s="143"/>
    </row>
    <row r="40" spans="1:14" x14ac:dyDescent="0.25">
      <c r="A40" s="34">
        <v>2.14</v>
      </c>
      <c r="B40" s="39"/>
      <c r="C40" s="54"/>
      <c r="D40" s="54"/>
      <c r="E40" s="55"/>
      <c r="F40" s="56"/>
      <c r="G40" s="55"/>
      <c r="H40" s="56"/>
      <c r="I40" s="55"/>
      <c r="J40" s="56"/>
      <c r="K40" s="55"/>
      <c r="L40" s="56"/>
      <c r="M40" s="143"/>
    </row>
    <row r="41" spans="1:14" x14ac:dyDescent="0.25">
      <c r="A41" s="34">
        <v>2.15</v>
      </c>
      <c r="B41" s="109"/>
      <c r="C41" s="115"/>
      <c r="D41" s="115"/>
      <c r="E41" s="116"/>
      <c r="F41" s="117"/>
      <c r="G41" s="116"/>
      <c r="H41" s="117"/>
      <c r="I41" s="116"/>
      <c r="J41" s="117"/>
      <c r="K41" s="116"/>
      <c r="L41" s="117"/>
      <c r="M41" s="144"/>
    </row>
    <row r="42" spans="1:14" ht="15" customHeight="1" x14ac:dyDescent="0.25">
      <c r="A42" s="34">
        <v>2.16</v>
      </c>
      <c r="B42" s="255" t="s">
        <v>16</v>
      </c>
      <c r="C42" s="247">
        <f t="shared" ref="C42:L42" si="6">SUM(C27:C41)</f>
        <v>0</v>
      </c>
      <c r="D42" s="247">
        <f t="shared" si="6"/>
        <v>0</v>
      </c>
      <c r="E42" s="113">
        <f t="shared" si="6"/>
        <v>0</v>
      </c>
      <c r="F42" s="114">
        <f t="shared" si="6"/>
        <v>0</v>
      </c>
      <c r="G42" s="113">
        <f t="shared" si="6"/>
        <v>0</v>
      </c>
      <c r="H42" s="114">
        <f t="shared" si="6"/>
        <v>0</v>
      </c>
      <c r="I42" s="113">
        <f t="shared" si="6"/>
        <v>0</v>
      </c>
      <c r="J42" s="114">
        <f t="shared" si="6"/>
        <v>0</v>
      </c>
      <c r="K42" s="113">
        <f t="shared" si="6"/>
        <v>0</v>
      </c>
      <c r="L42" s="114">
        <f t="shared" si="6"/>
        <v>0</v>
      </c>
      <c r="M42" s="121" t="s">
        <v>65</v>
      </c>
    </row>
    <row r="43" spans="1:14" ht="15" customHeight="1" x14ac:dyDescent="0.25">
      <c r="A43" s="34">
        <v>2.17</v>
      </c>
      <c r="B43" s="239"/>
      <c r="C43" s="256"/>
      <c r="D43" s="256"/>
      <c r="E43" s="249">
        <f>SUM(E42:F42)</f>
        <v>0</v>
      </c>
      <c r="F43" s="249"/>
      <c r="G43" s="249">
        <f t="shared" ref="G43" si="7">SUM(G42:H42)</f>
        <v>0</v>
      </c>
      <c r="H43" s="249"/>
      <c r="I43" s="249">
        <f t="shared" ref="I43" si="8">SUM(I42:J42)</f>
        <v>0</v>
      </c>
      <c r="J43" s="249"/>
      <c r="K43" s="249">
        <f t="shared" ref="K43" si="9">SUM(K42:L42)</f>
        <v>0</v>
      </c>
      <c r="L43" s="249"/>
      <c r="M43" s="250">
        <f>C42+D42+E42+F42+G42+H42+I42+J42+K42+L42</f>
        <v>0</v>
      </c>
    </row>
    <row r="44" spans="1:14" s="6" customFormat="1" ht="15" customHeight="1" x14ac:dyDescent="0.25">
      <c r="A44" s="53">
        <v>2.1800000000000002</v>
      </c>
      <c r="B44" s="240"/>
      <c r="C44" s="257"/>
      <c r="D44" s="257"/>
      <c r="E44" s="252">
        <f>SUM(E42:L42)</f>
        <v>0</v>
      </c>
      <c r="F44" s="252"/>
      <c r="G44" s="252"/>
      <c r="H44" s="252"/>
      <c r="I44" s="252"/>
      <c r="J44" s="252"/>
      <c r="K44" s="252"/>
      <c r="L44" s="252"/>
      <c r="M44" s="251"/>
    </row>
    <row r="45" spans="1:14" s="6" customFormat="1" ht="12.95" customHeight="1" x14ac:dyDescent="0.25">
      <c r="A45" s="176"/>
      <c r="B45" s="7"/>
      <c r="C45" s="17"/>
      <c r="D45" s="17"/>
      <c r="E45" s="9"/>
      <c r="F45" s="9"/>
      <c r="G45" s="9"/>
      <c r="H45" s="9"/>
      <c r="I45" s="9"/>
      <c r="J45" s="9"/>
      <c r="K45" s="9"/>
      <c r="L45" s="9"/>
      <c r="M45" s="7"/>
      <c r="N45" s="7"/>
    </row>
    <row r="46" spans="1:14" s="6" customFormat="1" ht="12.95" customHeight="1" x14ac:dyDescent="0.25">
      <c r="A46" s="176"/>
      <c r="B46" s="7"/>
      <c r="C46" s="17"/>
      <c r="D46" s="17"/>
      <c r="E46" s="9"/>
      <c r="F46" s="9"/>
      <c r="G46" s="9"/>
      <c r="H46" s="9"/>
      <c r="I46" s="9"/>
      <c r="J46" s="9"/>
      <c r="K46" s="9"/>
      <c r="L46" s="9"/>
      <c r="M46" s="7"/>
      <c r="N46" s="7"/>
    </row>
    <row r="47" spans="1:14" ht="18.75" x14ac:dyDescent="0.3">
      <c r="A47" s="191">
        <v>3</v>
      </c>
      <c r="B47" s="26" t="s">
        <v>29</v>
      </c>
      <c r="C47" s="26"/>
      <c r="D47" s="26"/>
      <c r="E47" s="88"/>
      <c r="F47" s="89"/>
      <c r="G47" s="88"/>
      <c r="H47" s="89"/>
      <c r="I47" s="88"/>
      <c r="J47" s="89"/>
      <c r="K47" s="88"/>
      <c r="L47" s="89"/>
      <c r="M47" s="118"/>
    </row>
    <row r="48" spans="1:14" s="6" customFormat="1" ht="15" customHeight="1" x14ac:dyDescent="0.25">
      <c r="A48" s="34">
        <v>3.01</v>
      </c>
      <c r="B48" s="35" t="s">
        <v>60</v>
      </c>
      <c r="C48" s="23"/>
      <c r="D48" s="23"/>
      <c r="E48" s="90">
        <f t="shared" ref="E48:L48" si="10">E21-E42</f>
        <v>0</v>
      </c>
      <c r="F48" s="91">
        <f t="shared" si="10"/>
        <v>0</v>
      </c>
      <c r="G48" s="90">
        <f t="shared" si="10"/>
        <v>0</v>
      </c>
      <c r="H48" s="91">
        <f t="shared" si="10"/>
        <v>0</v>
      </c>
      <c r="I48" s="90">
        <f t="shared" si="10"/>
        <v>0</v>
      </c>
      <c r="J48" s="91">
        <f t="shared" si="10"/>
        <v>0</v>
      </c>
      <c r="K48" s="90">
        <f t="shared" si="10"/>
        <v>0</v>
      </c>
      <c r="L48" s="91">
        <f t="shared" si="10"/>
        <v>0</v>
      </c>
      <c r="M48" s="120" t="s">
        <v>65</v>
      </c>
    </row>
    <row r="49" spans="1:13" s="6" customFormat="1" ht="15" customHeight="1" x14ac:dyDescent="0.25">
      <c r="A49" s="34">
        <v>3.02</v>
      </c>
      <c r="B49" s="239" t="s">
        <v>42</v>
      </c>
      <c r="C49" s="246">
        <f>C21-C42</f>
        <v>0</v>
      </c>
      <c r="D49" s="246">
        <f>D21-D42</f>
        <v>0</v>
      </c>
      <c r="E49" s="249">
        <f>SUM(E48:F48)</f>
        <v>0</v>
      </c>
      <c r="F49" s="249"/>
      <c r="G49" s="249">
        <f t="shared" ref="G49" si="11">SUM(G48:H48)</f>
        <v>0</v>
      </c>
      <c r="H49" s="249"/>
      <c r="I49" s="249">
        <f t="shared" ref="I49" si="12">SUM(I48:J48)</f>
        <v>0</v>
      </c>
      <c r="J49" s="249"/>
      <c r="K49" s="249">
        <f t="shared" ref="K49" si="13">SUM(K48:L48)</f>
        <v>0</v>
      </c>
      <c r="L49" s="249"/>
      <c r="M49" s="253">
        <f>SUM(C49:D50)+SUM(E48:L48)</f>
        <v>0</v>
      </c>
    </row>
    <row r="50" spans="1:13" s="6" customFormat="1" ht="15" customHeight="1" x14ac:dyDescent="0.25">
      <c r="A50" s="53">
        <v>3.03</v>
      </c>
      <c r="B50" s="240"/>
      <c r="C50" s="248"/>
      <c r="D50" s="248"/>
      <c r="E50" s="252">
        <f>SUM(E48:L48)</f>
        <v>0</v>
      </c>
      <c r="F50" s="252"/>
      <c r="G50" s="252"/>
      <c r="H50" s="252"/>
      <c r="I50" s="252"/>
      <c r="J50" s="252"/>
      <c r="K50" s="252"/>
      <c r="L50" s="252"/>
      <c r="M50" s="254"/>
    </row>
    <row r="51" spans="1:13" s="6" customFormat="1" ht="12.95" customHeight="1" x14ac:dyDescent="0.25">
      <c r="A51" s="182"/>
      <c r="B51" s="7"/>
      <c r="C51" s="100"/>
      <c r="D51" s="101"/>
      <c r="E51" s="101"/>
      <c r="F51" s="101"/>
      <c r="G51" s="101"/>
      <c r="H51" s="101"/>
      <c r="I51" s="101"/>
      <c r="J51" s="101"/>
      <c r="K51" s="101"/>
      <c r="L51" s="101"/>
      <c r="M51" s="101"/>
    </row>
    <row r="52" spans="1:13" ht="12.95" customHeight="1" x14ac:dyDescent="0.25">
      <c r="A52" s="183"/>
      <c r="B52" s="3"/>
      <c r="C52" s="3"/>
      <c r="D52" s="3"/>
      <c r="G52" s="3"/>
      <c r="I52" s="3"/>
      <c r="K52" s="3"/>
      <c r="L52" s="3"/>
      <c r="M52" s="3"/>
    </row>
    <row r="53" spans="1:13" ht="18.75" x14ac:dyDescent="0.3">
      <c r="A53" s="191">
        <v>4</v>
      </c>
      <c r="B53" s="26" t="s">
        <v>21</v>
      </c>
      <c r="C53" s="26"/>
      <c r="D53" s="26"/>
      <c r="E53" s="88"/>
      <c r="F53" s="89"/>
      <c r="G53" s="88"/>
      <c r="H53" s="89"/>
      <c r="I53" s="88"/>
      <c r="J53" s="89"/>
      <c r="K53" s="88"/>
      <c r="L53" s="89"/>
      <c r="M53" s="119" t="s">
        <v>58</v>
      </c>
    </row>
    <row r="54" spans="1:13" x14ac:dyDescent="0.25">
      <c r="A54" s="34">
        <v>4.01</v>
      </c>
      <c r="B54" s="35" t="s">
        <v>59</v>
      </c>
      <c r="C54" s="241" t="str">
        <f>IF(C49&lt;0,IF(D49&lt;0,"nein",IF((D49+E50)&lt;0,"nein","ja")),IF(D49&lt;0,IF((C49+E50)&lt;0,"nein","ja"),IF((C49+D49+E50)&lt;0,"nein","ja")))</f>
        <v>ja</v>
      </c>
      <c r="D54" s="241"/>
      <c r="E54" s="92"/>
      <c r="F54" s="93"/>
      <c r="G54" s="92"/>
      <c r="H54" s="93"/>
      <c r="I54" s="92"/>
      <c r="J54" s="93"/>
      <c r="K54" s="92"/>
      <c r="L54" s="93"/>
      <c r="M54" s="58"/>
    </row>
    <row r="55" spans="1:13" x14ac:dyDescent="0.25">
      <c r="A55" s="34">
        <v>4.0199999999999996</v>
      </c>
      <c r="B55" s="35" t="s">
        <v>61</v>
      </c>
      <c r="C55" s="160" t="str">
        <f>IF(C54="ja","ja",IF(OR(E48&lt;0,G48&lt;0,I48&lt;0,K48&lt;0),IF(C49&lt;=0,"nein",IF((C49+E48+G48+I48+K48)&lt;0,"nein","ja")),"ja"))</f>
        <v>ja</v>
      </c>
      <c r="D55" s="160" t="str">
        <f>IF(C54="ja","ja",IF(OR(F48&lt;0,H48&lt;0,J48&lt;0,L48&lt;0),IF(D49&lt;=0,"nein",IF((D49+F48+H48+J48+L48)&lt;0,"nein","ja")),"ja"))</f>
        <v>ja</v>
      </c>
      <c r="E55" s="94">
        <f>IF(C55="nein",E48+F68+E69,0)</f>
        <v>0</v>
      </c>
      <c r="F55" s="95">
        <f>IF(D55="nein",F48+E68+F69,0)</f>
        <v>0</v>
      </c>
      <c r="G55" s="94">
        <f>IF(C55="nein",G48+H68+G69,0)</f>
        <v>0</v>
      </c>
      <c r="H55" s="95">
        <f>IF(D55="nein",H48+G68+H69,0)</f>
        <v>0</v>
      </c>
      <c r="I55" s="94">
        <f>IF(C55="nein",I48+J68+I69,0)</f>
        <v>0</v>
      </c>
      <c r="J55" s="95">
        <f>IF(D55="nein",J48+I68+J69,0)</f>
        <v>0</v>
      </c>
      <c r="K55" s="94">
        <f>IF(C55="nein",K48+L68+K69,0)</f>
        <v>0</v>
      </c>
      <c r="L55" s="95">
        <f>IF(D55="nein",L48+K68+L69,0)</f>
        <v>0</v>
      </c>
      <c r="M55" s="59">
        <f>IF(C54="nein",IF(C49&gt;0,IF(D49&gt;0,C49+D49+E50,C49+E50),IF(D49&gt;0,D49+E50,E50)),0)</f>
        <v>0</v>
      </c>
    </row>
    <row r="56" spans="1:13" x14ac:dyDescent="0.25">
      <c r="A56" s="34">
        <v>4.03</v>
      </c>
      <c r="B56" s="35" t="s">
        <v>85</v>
      </c>
      <c r="C56" s="160" t="str">
        <f>IF(C49&gt;=0,"ja",IF(M49&gt;=0,"ja","nein"))</f>
        <v>ja</v>
      </c>
      <c r="D56" s="160" t="str">
        <f>IF(D49&gt;=0,"ja",IF(M49&gt;=0,"ja","nein"))</f>
        <v>ja</v>
      </c>
      <c r="E56" s="92"/>
      <c r="F56" s="93"/>
      <c r="G56" s="94"/>
      <c r="H56" s="93"/>
      <c r="I56" s="92"/>
      <c r="J56" s="93"/>
      <c r="K56" s="92"/>
      <c r="L56" s="93"/>
      <c r="M56" s="59" t="str">
        <f>IF(C54="nein",IF(ROUND(E55+F55+G55+H55+I55+J55+K55+L55-M55,2)=0,"","Fehler"),"")</f>
        <v/>
      </c>
    </row>
    <row r="57" spans="1:13" x14ac:dyDescent="0.25">
      <c r="A57" s="34">
        <v>4.04</v>
      </c>
      <c r="B57" s="42" t="s">
        <v>86</v>
      </c>
      <c r="C57" s="159">
        <f>IF(C56="ja",0,IF(D56="nein",C49,IF(D49+E50&gt;0,D49+E50+C49,C49)))</f>
        <v>0</v>
      </c>
      <c r="D57" s="159">
        <f>IF(D56="ja",0,IF(C56="nein",D49,IF(C49+E50&gt;0,C49+E50+D49,D49)))</f>
        <v>0</v>
      </c>
      <c r="E57" s="94"/>
      <c r="F57" s="95"/>
      <c r="G57" s="94"/>
      <c r="H57" s="95"/>
      <c r="I57" s="94"/>
      <c r="J57" s="95"/>
      <c r="K57" s="94"/>
      <c r="L57" s="95"/>
      <c r="M57" s="59"/>
    </row>
    <row r="58" spans="1:13" x14ac:dyDescent="0.25">
      <c r="A58" s="184">
        <v>4.05</v>
      </c>
      <c r="B58" s="25" t="s">
        <v>22</v>
      </c>
      <c r="C58" s="60">
        <f>IF(C49&lt;=0,0,IF(D49&lt;=0,1,C49/(C49+D49)))</f>
        <v>0</v>
      </c>
      <c r="D58" s="60">
        <f>IF(D49&lt;=0,0,IF(C49&lt;=0,1,D49/(D49+C49)))</f>
        <v>0</v>
      </c>
      <c r="E58" s="98"/>
      <c r="F58" s="99"/>
      <c r="G58" s="98"/>
      <c r="H58" s="99"/>
      <c r="I58" s="98"/>
      <c r="J58" s="99"/>
      <c r="K58" s="98"/>
      <c r="L58" s="99"/>
      <c r="M58" s="61">
        <f>C58+D58</f>
        <v>0</v>
      </c>
    </row>
    <row r="59" spans="1:13" ht="12.95" customHeight="1" x14ac:dyDescent="0.25">
      <c r="B59" s="3"/>
      <c r="C59" s="96"/>
      <c r="D59" s="96"/>
      <c r="E59" s="12"/>
      <c r="F59" s="12"/>
      <c r="G59" s="12"/>
      <c r="H59" s="12"/>
      <c r="I59" s="12"/>
      <c r="J59" s="12"/>
      <c r="K59" s="12"/>
      <c r="L59" s="12"/>
      <c r="M59" s="97"/>
    </row>
    <row r="60" spans="1:13" ht="12.95" customHeight="1" x14ac:dyDescent="0.25">
      <c r="B60" s="11"/>
      <c r="C60" s="13"/>
      <c r="D60" s="13"/>
      <c r="E60" s="11"/>
      <c r="F60" s="11"/>
      <c r="G60" s="11"/>
      <c r="H60" s="11"/>
      <c r="I60" s="11"/>
      <c r="J60" s="11"/>
      <c r="K60" s="11"/>
      <c r="L60" s="11"/>
      <c r="M60" s="20"/>
    </row>
    <row r="61" spans="1:13" ht="18.75" x14ac:dyDescent="0.3">
      <c r="A61" s="191">
        <v>5</v>
      </c>
      <c r="B61" s="26" t="s">
        <v>18</v>
      </c>
      <c r="C61" s="26"/>
      <c r="D61" s="26"/>
      <c r="E61" s="27"/>
      <c r="F61" s="28"/>
      <c r="G61" s="27"/>
      <c r="H61" s="28"/>
      <c r="I61" s="27"/>
      <c r="J61" s="28"/>
      <c r="K61" s="27"/>
      <c r="L61" s="28"/>
      <c r="M61" s="119" t="s">
        <v>23</v>
      </c>
    </row>
    <row r="62" spans="1:13" x14ac:dyDescent="0.25">
      <c r="A62" s="34"/>
      <c r="B62" s="30" t="s">
        <v>41</v>
      </c>
      <c r="C62" s="30"/>
      <c r="D62" s="30"/>
      <c r="E62" s="62" t="s">
        <v>33</v>
      </c>
      <c r="F62" s="63"/>
      <c r="G62" s="62"/>
      <c r="H62" s="63"/>
      <c r="I62" s="62"/>
      <c r="J62" s="63"/>
      <c r="K62" s="62"/>
      <c r="L62" s="63"/>
      <c r="M62" s="58"/>
    </row>
    <row r="63" spans="1:13" x14ac:dyDescent="0.25">
      <c r="A63" s="34">
        <v>5.01</v>
      </c>
      <c r="B63" s="35" t="s">
        <v>24</v>
      </c>
      <c r="C63" s="65">
        <v>0.5</v>
      </c>
      <c r="D63" s="65">
        <v>0.5</v>
      </c>
      <c r="E63" s="242" t="s">
        <v>82</v>
      </c>
      <c r="F63" s="242"/>
      <c r="G63" s="242"/>
      <c r="H63" s="242"/>
      <c r="I63" s="242"/>
      <c r="J63" s="242"/>
      <c r="K63" s="242"/>
      <c r="L63" s="242"/>
      <c r="M63" s="58">
        <f>C63+D63</f>
        <v>1</v>
      </c>
    </row>
    <row r="64" spans="1:13" x14ac:dyDescent="0.25">
      <c r="A64" s="34">
        <v>5.0199999999999996</v>
      </c>
      <c r="B64" s="35" t="s">
        <v>48</v>
      </c>
      <c r="C64" s="65"/>
      <c r="D64" s="65"/>
      <c r="E64" s="242" t="s">
        <v>44</v>
      </c>
      <c r="F64" s="242"/>
      <c r="G64" s="242"/>
      <c r="H64" s="242"/>
      <c r="I64" s="242"/>
      <c r="J64" s="242"/>
      <c r="K64" s="242"/>
      <c r="L64" s="242"/>
      <c r="M64" s="58">
        <f>IF(C64="",IF(D64="",1,"unvollständig"),IF(D64="","unvollständig",C64+D64))</f>
        <v>1</v>
      </c>
    </row>
    <row r="65" spans="1:13" x14ac:dyDescent="0.25">
      <c r="A65" s="34">
        <v>5.03</v>
      </c>
      <c r="B65" s="35" t="s">
        <v>87</v>
      </c>
      <c r="C65" s="134">
        <f>IF(C54="nein","ungedeckt",IF(C64="",C58,C64))</f>
        <v>0</v>
      </c>
      <c r="D65" s="134">
        <f>IF(C54="nein","ungedeckt",IF(D64="",D58,D64))</f>
        <v>0</v>
      </c>
      <c r="E65" s="242" t="str">
        <f>IF(C54="nein","Barunterhalt der Kinder ungedeckt",IF(C64="",IF(D64="","Anteil am Nettobedarf gemäss Überschussverhältnis","Fehler"),IF(D64="","Fehler","Anteil am Nettobedarf gemäss manueller Korrektur")))</f>
        <v>Anteil am Nettobedarf gemäss Überschussverhältnis</v>
      </c>
      <c r="F65" s="242"/>
      <c r="G65" s="242"/>
      <c r="H65" s="242"/>
      <c r="I65" s="242"/>
      <c r="J65" s="242"/>
      <c r="K65" s="242"/>
      <c r="L65" s="242"/>
      <c r="M65" s="106">
        <f>IF(C65="ungedeckt","ungedeckt",C65+D65)</f>
        <v>0</v>
      </c>
    </row>
    <row r="66" spans="1:13" x14ac:dyDescent="0.25">
      <c r="A66" s="34"/>
      <c r="B66" s="64"/>
      <c r="C66" s="64"/>
      <c r="D66" s="64"/>
      <c r="E66" s="62"/>
      <c r="F66" s="63"/>
      <c r="G66" s="62"/>
      <c r="H66" s="63"/>
      <c r="I66" s="62"/>
      <c r="J66" s="63"/>
      <c r="K66" s="62"/>
      <c r="L66" s="63"/>
      <c r="M66" s="57"/>
    </row>
    <row r="67" spans="1:13" x14ac:dyDescent="0.25">
      <c r="A67" s="34"/>
      <c r="B67" s="23" t="s">
        <v>45</v>
      </c>
      <c r="C67" s="160"/>
      <c r="D67" s="160"/>
      <c r="E67" s="62"/>
      <c r="F67" s="63"/>
      <c r="G67" s="62"/>
      <c r="H67" s="63"/>
      <c r="I67" s="62"/>
      <c r="J67" s="63"/>
      <c r="K67" s="62"/>
      <c r="L67" s="63"/>
      <c r="M67" s="33"/>
    </row>
    <row r="68" spans="1:13" s="6" customFormat="1" x14ac:dyDescent="0.25">
      <c r="A68" s="137">
        <v>5.04</v>
      </c>
      <c r="B68" s="23" t="s">
        <v>88</v>
      </c>
      <c r="C68" s="66">
        <f>IF(C54="ja",-C65*(F48+H48+J48+L48),IF(C49&gt;0,IF((C49-C69)&gt;0,C49-C69,0),IF((E48+G48+I48+K48)&gt;0,E48+G48+I48+K48,0)))</f>
        <v>0</v>
      </c>
      <c r="D68" s="66">
        <f>IF(C54="ja",-D65*(E48+G48+I48+K48),IF(D49&gt;0,IF((D49-D69)&gt;0,D49-D69,0),IF((F48+H48+J48+L48)&gt;0,F48+H48+J48+L48,0)))</f>
        <v>0</v>
      </c>
      <c r="E68" s="172">
        <f>IF(C54="ja",-C65*F48,IF(C49&gt;0,IF(C68&gt;0,IF(F3&lt;&gt;"",C68/(M3),0),0),IF(E48&gt;0,E48,0)))</f>
        <v>0</v>
      </c>
      <c r="F68" s="173">
        <f>IF(C54="ja",-D65*E48,IF(D49&gt;0,IF(D68&gt;0,IF(F3&lt;&gt;"",D68/(M3),0),0),IF(F48&gt;0,F48,0)))</f>
        <v>0</v>
      </c>
      <c r="G68" s="51">
        <f>IF(C54="ja",-C65*H48,IF(C49&gt;0,IF(C68&gt;0,IF(H3&lt;&gt;"",C68/(M3),0),0),IF(G48&gt;0,G48,0)))</f>
        <v>0</v>
      </c>
      <c r="H68" s="52">
        <f>IF(C54="ja",-D65*G48,IF(D49&gt;0,IF(D68&gt;0,IF(H3&lt;&gt;"",D68/(M3),0),0),IF(H48&gt;0,H48,0)))</f>
        <v>0</v>
      </c>
      <c r="I68" s="51">
        <f>IF(C54="ja",-C65*J48,IF(C49&gt;0,IF(C68&gt;0,IF(J3&lt;&gt;"",C68/(M3),0),0),IF(I48&gt;0,I48,0)))</f>
        <v>0</v>
      </c>
      <c r="J68" s="52">
        <f>IF(C54="ja",-D65*I48,IF(D49&gt;0,IF(D68&gt;0,IF(J3&lt;&gt;"",D68/(M3),0),0),IF(J48&gt;0,J48,0)))</f>
        <v>0</v>
      </c>
      <c r="K68" s="51">
        <f>IF(C54="ja",-C65*L48,IF(C49&gt;0,IF(C68&gt;0,IF(L3&lt;&gt;"",C68/(M3),0),0),IF(K48&gt;0,K48,0)))</f>
        <v>0</v>
      </c>
      <c r="L68" s="52">
        <f>IF(C54="ja",-D65*K48,IF(D49&gt;0,IF(D68&gt;0,IF(L3&lt;&gt;"",D68/(M3),0),0),IF(L48&gt;0,L48,0)))</f>
        <v>0</v>
      </c>
      <c r="M68" s="59">
        <f>ROUND(C68+D68-E68-F68-G68-H68-I68-J68-K68-L68,2)</f>
        <v>0</v>
      </c>
    </row>
    <row r="69" spans="1:13" x14ac:dyDescent="0.25">
      <c r="A69" s="185">
        <v>5.05</v>
      </c>
      <c r="B69" s="67" t="s">
        <v>62</v>
      </c>
      <c r="C69" s="68">
        <f>IF(C54="ja",-C65*(E48+G48+I48+K48),IF(C49&gt;0,IF((E48+G48+I48+K48)&gt;0,-(E48+G48+I48+K48),IF(C49&gt;-(E48+G48+I48+K48),-(E48+G48+I48+K48),C49)),IF((E48+G48+I48+K48)&gt;0,-(E48+G48+I48+K48),0)))</f>
        <v>0</v>
      </c>
      <c r="D69" s="68">
        <f>IF(C54="ja",-D65*(F48+H48+J48+L48),IF(D49&gt;0,IF((F48+H48+J48+L48)&gt;0,-(F48+H48+J48+L48),IF(D49&gt;-(F48+H48+J48+L48),-(F48+H48+J48+L48),D49)),IF((F48+H48+J48+L48)&gt;0,-(F48+H48+J48+L48),0)))</f>
        <v>0</v>
      </c>
      <c r="E69" s="40">
        <f>IF(C54="ja",-C65*E48,IF(C49&gt;0,IF(E48&gt;0,-E48,IF(F3&lt;&gt;"",IF((C49/(M3))&gt;-E48,-E48,(C49/(M3))),0)),IF(E48&gt;0,-E48,0)))</f>
        <v>0</v>
      </c>
      <c r="F69" s="41">
        <f>IF(C54="ja",-D65*F48,IF(D49&gt;0,IF(F48&gt;0,-F48,IF(F3&lt;&gt;"",IF((D49/(M3))&gt;-F48,-F48,(D49/(M3))),0)),IF(F48&gt;0,-F48,0)))</f>
        <v>0</v>
      </c>
      <c r="G69" s="40">
        <f>IF(C54="ja",-C65*G48,IF(C49&gt;0,IF(G48&gt;0,-G48,IF(H3&lt;&gt;"",IF((C49/(M3))&gt;-G48,-G48,(C49/(M3))),0)),IF(G48&gt;0,-G48,0)))</f>
        <v>0</v>
      </c>
      <c r="H69" s="41">
        <f>IF(C54="ja",-D65*H48,IF(D49&gt;0,IF(H48&gt;0,-H48,IF(H3&lt;&gt;"",IF((D49/(M3))&gt;-H48,-H48,(D49/(M3))),0)),IF(H48&gt;0,-H48,0)))</f>
        <v>0</v>
      </c>
      <c r="I69" s="40">
        <f>IF(C54="ja",-C65*I48,IF(C49&gt;0,IF(I48&gt;0,-I48,IF(J3&lt;&gt;"",IF((C49/(M3))&gt;-I48,-I48,(C49/(M3))),0)),IF(I48&gt;0,-I48,0)))</f>
        <v>0</v>
      </c>
      <c r="J69" s="41">
        <f>IF(C54="ja",-D65*J48,IF(D49&gt;0,IF(J48&gt;0,-J48,IF(J3&lt;&gt;"",IF((D49/(M3))&gt;-J48,-J48,(D49/(M3))),0)),IF(J48&gt;0,-J48,0)))</f>
        <v>0</v>
      </c>
      <c r="K69" s="40">
        <f>IF(C54="ja",-C65*K48,IF(C49&gt;0,IF(K48&gt;0,-K48,IF(L3&lt;&gt;"",IF((C49/(M3))&gt;-K48,-K48,(C49/(M3))),0)),IF(K48&gt;0,-K48,0)))</f>
        <v>0</v>
      </c>
      <c r="L69" s="41">
        <f>IF(C54="ja",-D65*L48,IF(D49&gt;0,IF(L48&gt;0,-L48,IF(L3&lt;&gt;"",IF((D49/(M3))&gt;-L48,-L48,(D49/(M3))),0)),IF(L48&gt;0,-L48,0)))</f>
        <v>0</v>
      </c>
      <c r="M69" s="59">
        <f>IF(C65="ungedeckt",0,ROUND(C69+D69-E69-F69-G69-H69-I69-J69-K69-L69,2))</f>
        <v>0</v>
      </c>
    </row>
    <row r="70" spans="1:13" x14ac:dyDescent="0.25">
      <c r="A70" s="185">
        <v>5.0599999999999996</v>
      </c>
      <c r="B70" s="67" t="s">
        <v>89</v>
      </c>
      <c r="C70" s="68">
        <f>C68+C69</f>
        <v>0</v>
      </c>
      <c r="D70" s="68">
        <f>D68+D69</f>
        <v>0</v>
      </c>
      <c r="E70" s="40">
        <f>SUM(E68:E69)</f>
        <v>0</v>
      </c>
      <c r="F70" s="41">
        <f t="shared" ref="F70:L70" si="14">SUM(F68:F69)</f>
        <v>0</v>
      </c>
      <c r="G70" s="40">
        <f t="shared" si="14"/>
        <v>0</v>
      </c>
      <c r="H70" s="41">
        <f t="shared" si="14"/>
        <v>0</v>
      </c>
      <c r="I70" s="40">
        <f t="shared" si="14"/>
        <v>0</v>
      </c>
      <c r="J70" s="41">
        <f t="shared" si="14"/>
        <v>0</v>
      </c>
      <c r="K70" s="40">
        <f t="shared" si="14"/>
        <v>0</v>
      </c>
      <c r="L70" s="41">
        <f t="shared" si="14"/>
        <v>0</v>
      </c>
      <c r="M70" s="59">
        <f>IF(C65="ungedeckt",0,ROUND(C70+D70-E70-F70-G70-H70-I70-J70-K70-L70,2))</f>
        <v>0</v>
      </c>
    </row>
    <row r="71" spans="1:13" x14ac:dyDescent="0.25">
      <c r="A71" s="34"/>
      <c r="B71" s="64"/>
      <c r="C71" s="64"/>
      <c r="D71" s="64"/>
      <c r="E71" s="62"/>
      <c r="F71" s="63"/>
      <c r="G71" s="62"/>
      <c r="H71" s="63"/>
      <c r="I71" s="62"/>
      <c r="J71" s="63"/>
      <c r="K71" s="62"/>
      <c r="L71" s="63"/>
      <c r="M71" s="69" t="str">
        <f>IF(ROUND(E50+SUM(C70:D70),2)=0,IF(M68+M69+M70=0,"ok","Berechnung überprüfen"),"ungedeckt")</f>
        <v>ok</v>
      </c>
    </row>
    <row r="72" spans="1:13" x14ac:dyDescent="0.25">
      <c r="A72" s="34"/>
      <c r="B72" s="30" t="s">
        <v>7</v>
      </c>
      <c r="C72" s="30"/>
      <c r="D72" s="30"/>
      <c r="E72" s="31"/>
      <c r="F72" s="32"/>
      <c r="G72" s="31"/>
      <c r="H72" s="32"/>
      <c r="I72" s="31"/>
      <c r="J72" s="32"/>
      <c r="K72" s="31"/>
      <c r="L72" s="32"/>
      <c r="M72" s="57"/>
    </row>
    <row r="73" spans="1:13" x14ac:dyDescent="0.25">
      <c r="A73" s="137">
        <v>5.07</v>
      </c>
      <c r="B73" s="23" t="s">
        <v>17</v>
      </c>
      <c r="C73" s="66">
        <f>IF(F3="",0,IF(D63=0,0,IF(C49&lt;=0,0,IF(D49&gt;=0,0,IF(C65="ungedeckt",0,MIN(-D49,C49-C70))))))</f>
        <v>0</v>
      </c>
      <c r="D73" s="66">
        <f>IF(F3="",0,IF(C63=0,0,IF(D49&lt;=0,0,IF(C49&gt;=0,0,IF(D65="ungedeckt",0,MIN(-C49,D49-D70))))))</f>
        <v>0</v>
      </c>
      <c r="E73" s="51">
        <f>IF(L3&lt;&gt;"",C73/4,IF(J3&lt;&gt;"",C73/3,IF(H3&lt;&gt;"",C73/2,C73)))</f>
        <v>0</v>
      </c>
      <c r="F73" s="52">
        <f>IF(L3&lt;&gt;"",D73/4,IF(J3&lt;&gt;"",D73/3,IF(H3&lt;&gt;"",D73/2,D73)))</f>
        <v>0</v>
      </c>
      <c r="G73" s="51">
        <f>IF(L3&lt;&gt;"",C73/4,IF(J3&lt;&gt;"",C73/3,IF(H3&lt;&gt;"",C73/2,0)))</f>
        <v>0</v>
      </c>
      <c r="H73" s="52">
        <f>IF(L3&lt;&gt;"",D73/4,IF(J3&lt;&gt;"",D73/3,IF(H3&lt;&gt;"",D73/2,0)))</f>
        <v>0</v>
      </c>
      <c r="I73" s="51">
        <f>IF(L3&lt;&gt;"",C73/4,IF(J3&lt;&gt;"",C73/3,0))</f>
        <v>0</v>
      </c>
      <c r="J73" s="52">
        <f>IF(L3&lt;&gt;"",D73/4,IF(J3&lt;&gt;"",D73/3,0))</f>
        <v>0</v>
      </c>
      <c r="K73" s="51">
        <f>IF(L3&lt;&gt;"",C73/4,0)</f>
        <v>0</v>
      </c>
      <c r="L73" s="52">
        <f>IF(L3&lt;&gt;"",D73/4,0)</f>
        <v>0</v>
      </c>
      <c r="M73" s="69" t="str">
        <f>IF(C73&lt;-D49,IF(D73&lt;-C49,"Bedarf ungedeckt","Bedarf M. ungedeckt"),IF(D73&lt;-C49,"Bedarf V. ungedeckt","ok"))</f>
        <v>ok</v>
      </c>
    </row>
    <row r="74" spans="1:13" x14ac:dyDescent="0.25">
      <c r="A74" s="186">
        <v>5.08</v>
      </c>
      <c r="B74" s="70" t="s">
        <v>90</v>
      </c>
      <c r="C74" s="71">
        <f t="shared" ref="C74:L74" si="15">C70+C73</f>
        <v>0</v>
      </c>
      <c r="D74" s="71">
        <f t="shared" si="15"/>
        <v>0</v>
      </c>
      <c r="E74" s="139">
        <f t="shared" si="15"/>
        <v>0</v>
      </c>
      <c r="F74" s="140">
        <f t="shared" si="15"/>
        <v>0</v>
      </c>
      <c r="G74" s="139">
        <f t="shared" si="15"/>
        <v>0</v>
      </c>
      <c r="H74" s="140">
        <f t="shared" si="15"/>
        <v>0</v>
      </c>
      <c r="I74" s="139">
        <f t="shared" si="15"/>
        <v>0</v>
      </c>
      <c r="J74" s="140">
        <f t="shared" si="15"/>
        <v>0</v>
      </c>
      <c r="K74" s="139">
        <f t="shared" si="15"/>
        <v>0</v>
      </c>
      <c r="L74" s="140">
        <f t="shared" si="15"/>
        <v>0</v>
      </c>
      <c r="M74" s="72">
        <f>IF(M70="ok",IF(M73="ok","Bedarf aller gedeckt",M73),M70)</f>
        <v>0</v>
      </c>
    </row>
    <row r="75" spans="1:13" ht="12.95" customHeight="1" x14ac:dyDescent="0.25">
      <c r="B75" s="10"/>
      <c r="C75" s="14"/>
      <c r="D75" s="14"/>
      <c r="E75" s="10"/>
      <c r="F75" s="10"/>
      <c r="G75" s="10"/>
      <c r="H75" s="10"/>
      <c r="I75" s="10"/>
      <c r="J75" s="10"/>
      <c r="K75" s="10"/>
      <c r="L75" s="10"/>
      <c r="M75" s="21"/>
    </row>
    <row r="76" spans="1:13" ht="12.95" customHeight="1" x14ac:dyDescent="0.25">
      <c r="B76" s="11"/>
      <c r="C76" s="11"/>
      <c r="D76" s="11"/>
      <c r="E76" s="11"/>
      <c r="F76" s="11"/>
      <c r="G76" s="11"/>
      <c r="H76" s="11"/>
      <c r="I76" s="11"/>
      <c r="J76" s="11"/>
      <c r="K76" s="11"/>
      <c r="L76" s="11"/>
      <c r="M76" s="19"/>
    </row>
    <row r="77" spans="1:13" ht="18.75" x14ac:dyDescent="0.3">
      <c r="A77" s="224">
        <v>6</v>
      </c>
      <c r="B77" s="26" t="s">
        <v>19</v>
      </c>
      <c r="C77" s="227"/>
      <c r="D77" s="227"/>
      <c r="E77" s="228"/>
      <c r="F77" s="28"/>
      <c r="G77" s="27"/>
      <c r="H77" s="28"/>
      <c r="I77" s="27"/>
      <c r="J77" s="28"/>
      <c r="K77" s="27"/>
      <c r="L77" s="28"/>
      <c r="M77" s="229" t="s">
        <v>23</v>
      </c>
    </row>
    <row r="78" spans="1:13" x14ac:dyDescent="0.25">
      <c r="A78" s="225"/>
      <c r="B78" s="222" t="s">
        <v>32</v>
      </c>
      <c r="C78" s="30"/>
      <c r="D78" s="30"/>
      <c r="E78" s="31"/>
      <c r="F78" s="32"/>
      <c r="G78" s="31"/>
      <c r="H78" s="32"/>
      <c r="I78" s="31"/>
      <c r="J78" s="32"/>
      <c r="K78" s="31"/>
      <c r="L78" s="32"/>
      <c r="M78" s="230"/>
    </row>
    <row r="79" spans="1:13" x14ac:dyDescent="0.25">
      <c r="A79" s="225">
        <v>6.01</v>
      </c>
      <c r="B79" s="223" t="s">
        <v>20</v>
      </c>
      <c r="C79" s="36"/>
      <c r="D79" s="36"/>
      <c r="E79" s="62"/>
      <c r="F79" s="63"/>
      <c r="G79" s="62"/>
      <c r="H79" s="63"/>
      <c r="I79" s="62"/>
      <c r="J79" s="63"/>
      <c r="K79" s="62"/>
      <c r="L79" s="63"/>
      <c r="M79" s="231" t="str">
        <f>IF(D4="n",IF(C49-C74&lt;0,IF(C79&gt;0,"Sparq. Vater zu gross",IF(D49-D74&lt;0,IF(D79&gt;0,"Sparq. Mutter zu gross","ok"),IF(D49-D74-D79&lt;0,"Sparq. Mutter zu gross","ok"))),IF(C49-D74-D79&lt;0,"Sparq. Vater zu gross",IF(D49-D74&lt;0,IF(D79&gt;0,"Sparq. Mutter zu gross","ok"),IF(D49-D74-D79&lt;0,"Sparq. Mutter zu gross","ok")))),IF(M49&lt;0,IF(C79+D79&gt;0,"Sparq. zu gross","ok"),IF(M49-C79-D79&lt;0,"Sparq. zu gross","ok")))</f>
        <v>ok</v>
      </c>
    </row>
    <row r="80" spans="1:13" x14ac:dyDescent="0.25">
      <c r="A80" s="225">
        <v>6.02</v>
      </c>
      <c r="B80" s="223" t="s">
        <v>77</v>
      </c>
      <c r="C80" s="74" t="str">
        <f>IF(D4="n",IF(C49-C74-C79&lt;0,0,C49-C74-C79),"Gesamtüberschuss")</f>
        <v>Gesamtüberschuss</v>
      </c>
      <c r="D80" s="74">
        <f>IF(D4="n",IF(D49-D74-D79&lt;0,0,D49-D74-D79),M49-C79-D79)</f>
        <v>0</v>
      </c>
      <c r="E80" s="162"/>
      <c r="F80" s="163"/>
      <c r="G80" s="162"/>
      <c r="H80" s="163"/>
      <c r="I80" s="162"/>
      <c r="J80" s="163"/>
      <c r="K80" s="168"/>
      <c r="L80" s="169"/>
      <c r="M80" s="232">
        <f>IF(D4="n",ROUND(M49-C79-D79-C80-D80,2),0)</f>
        <v>0</v>
      </c>
    </row>
    <row r="81" spans="1:13" x14ac:dyDescent="0.25">
      <c r="A81" s="225">
        <v>6.03</v>
      </c>
      <c r="B81" s="223" t="s">
        <v>31</v>
      </c>
      <c r="C81" s="74">
        <f>IF(D4="n",IF(C80&lt;=0,0,C80*(2/(M3+2))),IF(D80&lt;=0,0,D80*(2/(M3+4))))</f>
        <v>0</v>
      </c>
      <c r="D81" s="74">
        <f>IF(D4="n",IF(D80&lt;=0,0,D80*(2/(M3+2))),IF(D80&lt;=0,0,D80*(2/(M3+4))))</f>
        <v>0</v>
      </c>
      <c r="E81" s="154">
        <f>IF(F3="",0,IF(D4="n",IF(C80&lt;=0,0,C80*1/(M3+2)),"Übersch.ant. gesamt"))</f>
        <v>0</v>
      </c>
      <c r="F81" s="165">
        <f>IF(F3="",0,IF(D4="n",IF(D80=0,0,D80*1/(M3+2)),IF(D80&lt;=0,0,D80*1/(M3+4))))</f>
        <v>0</v>
      </c>
      <c r="G81" s="154">
        <f>IF(H3="",0,IF(D4="n",IF(C80&lt;=0,0,C80*1/(M3+2)),"Übersch.ant. gesamt"))</f>
        <v>0</v>
      </c>
      <c r="H81" s="165">
        <f>IF(H3="",0,IF(D4="n",IF(D80=0,0,D80*1/(M3+2)),IF(D80&lt;=0,0,D80*1/(M3+4))))</f>
        <v>0</v>
      </c>
      <c r="I81" s="154">
        <f>IF(J3="",0,IF(D4="n",IF(C80&lt;=0,0,C80*1/(M3+2)),"Übersch.ant. gesamt"))</f>
        <v>0</v>
      </c>
      <c r="J81" s="165">
        <f>IF(J3="",0,IF(D4="n",IF(D80=0,0,D80*1/(M3+2)),IF(D80&lt;=0,0,D80*1/(M3+4))))</f>
        <v>0</v>
      </c>
      <c r="K81" s="154">
        <f>IF(L3="",0,IF(D4="n",IF(C80&lt;=0,0,C80*1/(M3+2)),"Übersch.ant. gesamt"))</f>
        <v>0</v>
      </c>
      <c r="L81" s="155">
        <f>IF(L3="",0,IF(D4="n",IF(D80=0,0,D80*1/(M3+2)),IF(D80&lt;=0,0,D80*1/(M3+4))))</f>
        <v>0</v>
      </c>
      <c r="M81" s="232">
        <f>IF(D4="n",ROUND(C80+D80-C81-D81-E81-F81-G81-H81-I81-J81-K81-L81,2),ROUND(D80-C81-D81-F81-H81-J81-L81,2))</f>
        <v>0</v>
      </c>
    </row>
    <row r="82" spans="1:13" x14ac:dyDescent="0.25">
      <c r="A82" s="225">
        <v>6.04</v>
      </c>
      <c r="B82" s="223" t="s">
        <v>30</v>
      </c>
      <c r="C82" s="158"/>
      <c r="D82" s="158"/>
      <c r="E82" s="166"/>
      <c r="F82" s="167"/>
      <c r="G82" s="166"/>
      <c r="H82" s="167"/>
      <c r="I82" s="166"/>
      <c r="J82" s="167"/>
      <c r="K82" s="166"/>
      <c r="L82" s="170"/>
      <c r="M82" s="232"/>
    </row>
    <row r="83" spans="1:13" x14ac:dyDescent="0.25">
      <c r="A83" s="225">
        <v>6.05</v>
      </c>
      <c r="B83" s="244" t="s">
        <v>63</v>
      </c>
      <c r="C83" s="246">
        <f>IF(D4="n",IF(C80&lt;=0,0,C80-E83-G83-I83-K83),IF(D80&lt;=0,0,IF(C82&lt;&gt;"",C82,IF(D82&lt;&gt;"",D80-D82-E84-G84-I84-K84,(D80-E84-G84-I84-K84)/2))))</f>
        <v>0</v>
      </c>
      <c r="D83" s="246">
        <f>IF(D4="n",IF(D80&lt;=0,0,D80-F83-H83-J83-L83),IF(D80&lt;=0,0,IF(D82&lt;&gt;"",D82,IF(C82&lt;&gt;"",D80-C82-E84-G84-I84-K84,(D80-E84-G84-I84-K84)/2))))</f>
        <v>0</v>
      </c>
      <c r="E83" s="171">
        <f>IF(F3="",0,IF(D4="n",IF(C80&lt;=0,0,IF(E82&lt;&gt;"",E82,E81)),"Übersch.ant. gesamt"))</f>
        <v>0</v>
      </c>
      <c r="F83" s="165">
        <f>IF(F3="",0,IF(D4="n",IF(D80=0,0,IF(F82&lt;&gt;"",F82,F81)),IF(D80&lt;=0,0,IF(F82&lt;&gt;"",F82,F81))))</f>
        <v>0</v>
      </c>
      <c r="G83" s="154">
        <f>IF(H3="",0,IF(D4="n",IF(C80&lt;=0,0,IF(G82&lt;&gt;"",G82,G81)),"Übersch.ant. gesamt"))</f>
        <v>0</v>
      </c>
      <c r="H83" s="165">
        <f>IF(H3="",0,IF(D4="n",IF(D80=0,0,IF(H82&lt;&gt;"",H82,H81)),IF(D80&lt;=0,0,IF(H82&lt;&gt;"",H82,H81))))</f>
        <v>0</v>
      </c>
      <c r="I83" s="154">
        <f>IF(J3="",0,IF(D4="n",IF(C80&lt;=0,0,IF(I82&lt;&gt;"",I82,I81)),"Übersch.ant. gesamt"))</f>
        <v>0</v>
      </c>
      <c r="J83" s="165">
        <f>IF(J3="",0,IF(D4="n",IF(D80=0,0,IF(J82&lt;&gt;"",J82,J81)),IF(D80&lt;=0,0,IF(J82&lt;&gt;"",J82,J81))))</f>
        <v>0</v>
      </c>
      <c r="K83" s="154">
        <f>IF(L3="",0,IF(D4="n",IF(C80&lt;=0,0,IF(K82&lt;&gt;"",K82,K81)),"Übersch.ant. gesamt"))</f>
        <v>0</v>
      </c>
      <c r="L83" s="155">
        <f>IF(L3="",0,IF(D4="n",IF(D80=0,0,IF(L82&lt;&gt;"",L82,L81)),IF(D80&lt;=0,0,IF(L82&lt;&gt;"",L82,L81))))</f>
        <v>0</v>
      </c>
      <c r="M83" s="233"/>
    </row>
    <row r="84" spans="1:13" x14ac:dyDescent="0.25">
      <c r="A84" s="236">
        <v>6.06</v>
      </c>
      <c r="B84" s="245"/>
      <c r="C84" s="247"/>
      <c r="D84" s="247"/>
      <c r="E84" s="243">
        <f>IF(F3="",0,IF(D4="n",E83+F83,F83))</f>
        <v>0</v>
      </c>
      <c r="F84" s="243"/>
      <c r="G84" s="243">
        <f>IF(H3="",0,IF(D4="n",G83+H83,H83))</f>
        <v>0</v>
      </c>
      <c r="H84" s="243"/>
      <c r="I84" s="243">
        <f>IF(J3="",0,IF(D4="n",I83+J83,J83))</f>
        <v>0</v>
      </c>
      <c r="J84" s="243"/>
      <c r="K84" s="243">
        <f>IF(L3="",0,IF(D4="n",K83+L83,L83))</f>
        <v>0</v>
      </c>
      <c r="L84" s="243"/>
      <c r="M84" s="232">
        <f>IF(D4="n",ROUND(C80+D80-C83-D83-E84-G84-I84-K84,2),ROUND(D80-C83-D83-E84-G84-I84-K84,2))</f>
        <v>0</v>
      </c>
    </row>
    <row r="85" spans="1:13" x14ac:dyDescent="0.25">
      <c r="A85" s="225">
        <v>6.07</v>
      </c>
      <c r="B85" s="174" t="s">
        <v>78</v>
      </c>
      <c r="C85" s="175"/>
      <c r="D85" s="175"/>
      <c r="E85" s="154">
        <f>E84*C63</f>
        <v>0</v>
      </c>
      <c r="F85" s="155">
        <f>E84*D63</f>
        <v>0</v>
      </c>
      <c r="G85" s="154">
        <f>G84*C63</f>
        <v>0</v>
      </c>
      <c r="H85" s="155">
        <f>G84*D63</f>
        <v>0</v>
      </c>
      <c r="I85" s="154">
        <f>I84*C63</f>
        <v>0</v>
      </c>
      <c r="J85" s="155">
        <f>I84*D63</f>
        <v>0</v>
      </c>
      <c r="K85" s="154">
        <f>K84*C63</f>
        <v>0</v>
      </c>
      <c r="L85" s="155">
        <f>K84*D63</f>
        <v>0</v>
      </c>
      <c r="M85" s="232">
        <f>ROUND(E84+G84+I84+K84-E85-F85-G85-H85-I85-J85-K85-L85,2)</f>
        <v>0</v>
      </c>
    </row>
    <row r="86" spans="1:13" x14ac:dyDescent="0.25">
      <c r="A86" s="225">
        <v>6.08</v>
      </c>
      <c r="B86" s="174" t="s">
        <v>68</v>
      </c>
      <c r="C86" s="175">
        <f>IF(D4="n",C81,IF((C49-C74-C79)&gt;0,IF((C49-C74-C79)&gt;=C83,C83,(C49-C74-C79)),0))</f>
        <v>0</v>
      </c>
      <c r="D86" s="175">
        <f>IF(D4="n",D81,IF((D49-D74-D79)&gt;0,IF((D49-D74-D79)&gt;=D83,D83,(D49-D74-D79)),0))</f>
        <v>0</v>
      </c>
      <c r="E86" s="135"/>
      <c r="F86" s="136"/>
      <c r="G86" s="135"/>
      <c r="H86" s="136"/>
      <c r="I86" s="135"/>
      <c r="J86" s="136"/>
      <c r="K86" s="135"/>
      <c r="L86" s="136"/>
      <c r="M86" s="232"/>
    </row>
    <row r="87" spans="1:13" x14ac:dyDescent="0.25">
      <c r="A87" s="225">
        <v>6.09</v>
      </c>
      <c r="B87" s="18" t="s">
        <v>69</v>
      </c>
      <c r="C87" s="192">
        <f>IF(D4="n",E83+G83+I83+K83,IF((C49-C74-C79-C86)&gt;0,IF((C49-C74-C79-C86)&gt;=(E84+G84+I84+K84),E84+G84+I84+K84,(C49-C74-C79-C86)),0))</f>
        <v>0</v>
      </c>
      <c r="D87" s="192">
        <f>IF(D4="n",F83+H83+J83+L83,IF((D49-D74-D79-D83)&gt;0,IF((D49-D74-D79-D83)&gt;=(E84+G84+I84+K84),E84+G84+I84+K84,(D49-D74-D79-D83)),0))</f>
        <v>0</v>
      </c>
      <c r="E87" s="193">
        <f>IF(F3="",0,C87/M3)</f>
        <v>0</v>
      </c>
      <c r="F87" s="194">
        <f>IF(F3="",0,D87/M3)</f>
        <v>0</v>
      </c>
      <c r="G87" s="193">
        <f>IF(H3="",0,C87/M3)</f>
        <v>0</v>
      </c>
      <c r="H87" s="194">
        <f>IF(H3="",0,D87/M3)</f>
        <v>0</v>
      </c>
      <c r="I87" s="193">
        <f>IF(J3="",0,C87/M3)</f>
        <v>0</v>
      </c>
      <c r="J87" s="194">
        <f>IF(J3="",0,D87/M3)</f>
        <v>0</v>
      </c>
      <c r="K87" s="193">
        <f>IF(L3="",0,C87/M3)</f>
        <v>0</v>
      </c>
      <c r="L87" s="194">
        <f>IF(L3="",0,D87/M3)</f>
        <v>0</v>
      </c>
      <c r="M87" s="232">
        <f>ROUND(C87+D87-E87-F87-G87-H87-I87-J87-K87-L87,2)</f>
        <v>0</v>
      </c>
    </row>
    <row r="88" spans="1:13" s="6" customFormat="1" x14ac:dyDescent="0.25">
      <c r="A88" s="226">
        <v>6.1</v>
      </c>
      <c r="B88" s="195" t="s">
        <v>79</v>
      </c>
      <c r="C88" s="161">
        <f>C87-(E85+G85+I85+K85)</f>
        <v>0</v>
      </c>
      <c r="D88" s="161">
        <f>D87-(F85+H85+J85+L85)</f>
        <v>0</v>
      </c>
      <c r="E88" s="156">
        <f t="shared" ref="E88:L88" si="16">E87-E85</f>
        <v>0</v>
      </c>
      <c r="F88" s="157">
        <f t="shared" si="16"/>
        <v>0</v>
      </c>
      <c r="G88" s="156">
        <f t="shared" si="16"/>
        <v>0</v>
      </c>
      <c r="H88" s="157">
        <f t="shared" si="16"/>
        <v>0</v>
      </c>
      <c r="I88" s="156">
        <f t="shared" si="16"/>
        <v>0</v>
      </c>
      <c r="J88" s="157">
        <f t="shared" si="16"/>
        <v>0</v>
      </c>
      <c r="K88" s="156">
        <f t="shared" si="16"/>
        <v>0</v>
      </c>
      <c r="L88" s="157">
        <f t="shared" si="16"/>
        <v>0</v>
      </c>
      <c r="M88" s="234">
        <f>ROUND(SUM(C88:L88),2)</f>
        <v>0</v>
      </c>
    </row>
    <row r="89" spans="1:13" ht="12.95" customHeight="1" x14ac:dyDescent="0.25">
      <c r="A89" s="187"/>
      <c r="B89" s="10"/>
      <c r="C89" s="15"/>
      <c r="D89" s="15"/>
      <c r="E89" s="15"/>
      <c r="F89" s="10"/>
      <c r="G89" s="10"/>
      <c r="H89" s="10"/>
      <c r="I89" s="10"/>
      <c r="J89" s="10"/>
      <c r="K89" s="3"/>
      <c r="L89" s="3"/>
      <c r="M89" s="21"/>
    </row>
    <row r="90" spans="1:13" ht="12.95" customHeight="1" x14ac:dyDescent="0.25">
      <c r="A90" s="188"/>
      <c r="B90" s="11"/>
      <c r="C90" s="16"/>
      <c r="D90" s="16"/>
      <c r="E90" s="16"/>
      <c r="F90" s="11"/>
      <c r="G90" s="11"/>
      <c r="H90" s="11"/>
      <c r="I90" s="11"/>
      <c r="J90" s="11"/>
      <c r="K90" s="11"/>
      <c r="L90" s="11"/>
      <c r="M90" s="19"/>
    </row>
    <row r="91" spans="1:13" s="6" customFormat="1" ht="18.75" x14ac:dyDescent="0.3">
      <c r="A91" s="191">
        <v>7</v>
      </c>
      <c r="B91" s="78" t="s">
        <v>47</v>
      </c>
      <c r="C91" s="79"/>
      <c r="D91" s="79"/>
      <c r="E91" s="80"/>
      <c r="F91" s="81"/>
      <c r="G91" s="80"/>
      <c r="H91" s="81"/>
      <c r="I91" s="80"/>
      <c r="J91" s="81"/>
      <c r="K91" s="80"/>
      <c r="L91" s="81"/>
      <c r="M91" s="119" t="s">
        <v>23</v>
      </c>
    </row>
    <row r="92" spans="1:13" s="6" customFormat="1" x14ac:dyDescent="0.25">
      <c r="A92" s="137"/>
      <c r="B92" s="23" t="s">
        <v>18</v>
      </c>
      <c r="C92" s="159"/>
      <c r="D92" s="159"/>
      <c r="E92" s="24"/>
      <c r="F92" s="82"/>
      <c r="G92" s="24"/>
      <c r="H92" s="82"/>
      <c r="I92" s="24"/>
      <c r="J92" s="82"/>
      <c r="K92" s="24"/>
      <c r="L92" s="82"/>
      <c r="M92" s="83"/>
    </row>
    <row r="93" spans="1:13" x14ac:dyDescent="0.25">
      <c r="A93" s="185">
        <v>7.01</v>
      </c>
      <c r="B93" s="67" t="s">
        <v>43</v>
      </c>
      <c r="C93" s="68">
        <f>C68-D68</f>
        <v>0</v>
      </c>
      <c r="D93" s="68">
        <f>D68-C68</f>
        <v>0</v>
      </c>
      <c r="E93" s="40">
        <f>E68-F68</f>
        <v>0</v>
      </c>
      <c r="F93" s="41">
        <f>F68-E68</f>
        <v>0</v>
      </c>
      <c r="G93" s="40">
        <f>G68-H68</f>
        <v>0</v>
      </c>
      <c r="H93" s="41">
        <f>H68-G68</f>
        <v>0</v>
      </c>
      <c r="I93" s="40">
        <f>I68-J68</f>
        <v>0</v>
      </c>
      <c r="J93" s="41">
        <f>J68-I68</f>
        <v>0</v>
      </c>
      <c r="K93" s="40">
        <f>K68-L68</f>
        <v>0</v>
      </c>
      <c r="L93" s="41">
        <f>L68-K68</f>
        <v>0</v>
      </c>
      <c r="M93" s="59">
        <f>ROUND(SUM(C93:L93),2)</f>
        <v>0</v>
      </c>
    </row>
    <row r="94" spans="1:13" x14ac:dyDescent="0.25">
      <c r="A94" s="185">
        <v>7.02</v>
      </c>
      <c r="B94" s="67" t="s">
        <v>70</v>
      </c>
      <c r="C94" s="68">
        <f t="shared" ref="C94:L94" si="17">C88</f>
        <v>0</v>
      </c>
      <c r="D94" s="68">
        <f t="shared" si="17"/>
        <v>0</v>
      </c>
      <c r="E94" s="40">
        <f t="shared" si="17"/>
        <v>0</v>
      </c>
      <c r="F94" s="41">
        <f t="shared" si="17"/>
        <v>0</v>
      </c>
      <c r="G94" s="40">
        <f t="shared" si="17"/>
        <v>0</v>
      </c>
      <c r="H94" s="41">
        <f t="shared" si="17"/>
        <v>0</v>
      </c>
      <c r="I94" s="40">
        <f t="shared" si="17"/>
        <v>0</v>
      </c>
      <c r="J94" s="41">
        <f t="shared" si="17"/>
        <v>0</v>
      </c>
      <c r="K94" s="40">
        <f t="shared" si="17"/>
        <v>0</v>
      </c>
      <c r="L94" s="41">
        <f t="shared" si="17"/>
        <v>0</v>
      </c>
      <c r="M94" s="59">
        <f>ROUND(SUM(C94:L94),2)</f>
        <v>0</v>
      </c>
    </row>
    <row r="95" spans="1:13" x14ac:dyDescent="0.25">
      <c r="A95" s="189">
        <v>7.03</v>
      </c>
      <c r="B95" s="35" t="s">
        <v>71</v>
      </c>
      <c r="C95" s="73">
        <f>SUM(C93:C94)</f>
        <v>0</v>
      </c>
      <c r="D95" s="73">
        <f t="shared" ref="D95:L95" si="18">SUM(D93:D94)</f>
        <v>0</v>
      </c>
      <c r="E95" s="37">
        <f t="shared" si="18"/>
        <v>0</v>
      </c>
      <c r="F95" s="38">
        <f t="shared" si="18"/>
        <v>0</v>
      </c>
      <c r="G95" s="37">
        <f t="shared" si="18"/>
        <v>0</v>
      </c>
      <c r="H95" s="38">
        <f t="shared" si="18"/>
        <v>0</v>
      </c>
      <c r="I95" s="37">
        <f t="shared" si="18"/>
        <v>0</v>
      </c>
      <c r="J95" s="38">
        <f t="shared" si="18"/>
        <v>0</v>
      </c>
      <c r="K95" s="37">
        <f t="shared" si="18"/>
        <v>0</v>
      </c>
      <c r="L95" s="38">
        <f t="shared" si="18"/>
        <v>0</v>
      </c>
      <c r="M95" s="59">
        <f>ROUND(SUM(C95:L95),2)</f>
        <v>0</v>
      </c>
    </row>
    <row r="96" spans="1:13" x14ac:dyDescent="0.25">
      <c r="A96" s="189">
        <v>7.04</v>
      </c>
      <c r="B96" s="35" t="s">
        <v>35</v>
      </c>
      <c r="C96" s="73">
        <f>C73-D73</f>
        <v>0</v>
      </c>
      <c r="D96" s="73">
        <f>D73-C73</f>
        <v>0</v>
      </c>
      <c r="E96" s="37">
        <f>E73-F73</f>
        <v>0</v>
      </c>
      <c r="F96" s="38">
        <f>F73-E73</f>
        <v>0</v>
      </c>
      <c r="G96" s="37">
        <f>G73-H73</f>
        <v>0</v>
      </c>
      <c r="H96" s="38">
        <f>H73-G73</f>
        <v>0</v>
      </c>
      <c r="I96" s="37">
        <f>I73-J73</f>
        <v>0</v>
      </c>
      <c r="J96" s="38">
        <f>J73-I73</f>
        <v>0</v>
      </c>
      <c r="K96" s="37">
        <f>K73-L73</f>
        <v>0</v>
      </c>
      <c r="L96" s="38">
        <f>L73-K73</f>
        <v>0</v>
      </c>
      <c r="M96" s="59">
        <f>ROUND(SUM(C96:L96),2)</f>
        <v>0</v>
      </c>
    </row>
    <row r="97" spans="1:13" s="6" customFormat="1" ht="30" customHeight="1" x14ac:dyDescent="0.25">
      <c r="A97" s="190">
        <v>7.05</v>
      </c>
      <c r="B97" s="196" t="s">
        <v>64</v>
      </c>
      <c r="C97" s="66">
        <f t="shared" ref="C97:L97" si="19">SUM(C95:C96)</f>
        <v>0</v>
      </c>
      <c r="D97" s="66">
        <f t="shared" si="19"/>
        <v>0</v>
      </c>
      <c r="E97" s="51">
        <f t="shared" si="19"/>
        <v>0</v>
      </c>
      <c r="F97" s="52">
        <f t="shared" si="19"/>
        <v>0</v>
      </c>
      <c r="G97" s="51">
        <f t="shared" si="19"/>
        <v>0</v>
      </c>
      <c r="H97" s="52">
        <f t="shared" si="19"/>
        <v>0</v>
      </c>
      <c r="I97" s="51">
        <f t="shared" si="19"/>
        <v>0</v>
      </c>
      <c r="J97" s="52">
        <f t="shared" si="19"/>
        <v>0</v>
      </c>
      <c r="K97" s="51">
        <f t="shared" si="19"/>
        <v>0</v>
      </c>
      <c r="L97" s="52">
        <f t="shared" si="19"/>
        <v>0</v>
      </c>
      <c r="M97" s="59">
        <f>ROUND(SUM(C97:L97),2)</f>
        <v>0</v>
      </c>
    </row>
    <row r="98" spans="1:13" x14ac:dyDescent="0.25">
      <c r="A98" s="34"/>
      <c r="B98" s="35"/>
      <c r="C98" s="35"/>
      <c r="D98" s="35"/>
      <c r="E98" s="76"/>
      <c r="F98" s="75"/>
      <c r="G98" s="76"/>
      <c r="H98" s="75"/>
      <c r="I98" s="76"/>
      <c r="J98" s="75"/>
      <c r="K98" s="76"/>
      <c r="L98" s="75"/>
      <c r="M98" s="57"/>
    </row>
    <row r="99" spans="1:13" x14ac:dyDescent="0.25">
      <c r="A99" s="34"/>
      <c r="B99" s="23" t="s">
        <v>25</v>
      </c>
      <c r="C99" s="35"/>
      <c r="D99" s="35"/>
      <c r="E99" s="76"/>
      <c r="F99" s="75"/>
      <c r="G99" s="76"/>
      <c r="H99" s="75"/>
      <c r="I99" s="76"/>
      <c r="J99" s="75"/>
      <c r="K99" s="76"/>
      <c r="L99" s="75"/>
      <c r="M99" s="57"/>
    </row>
    <row r="100" spans="1:13" x14ac:dyDescent="0.25">
      <c r="A100" s="34">
        <v>7.06</v>
      </c>
      <c r="B100" s="35" t="s">
        <v>40</v>
      </c>
      <c r="C100" s="73">
        <f>IF(D4="n",0,C49)</f>
        <v>0</v>
      </c>
      <c r="D100" s="73">
        <f>IF(D4="n",0,D49)</f>
        <v>0</v>
      </c>
      <c r="E100" s="76"/>
      <c r="F100" s="75"/>
      <c r="G100" s="76"/>
      <c r="H100" s="75"/>
      <c r="I100" s="76"/>
      <c r="J100" s="75"/>
      <c r="K100" s="76"/>
      <c r="L100" s="75"/>
      <c r="M100" s="57"/>
    </row>
    <row r="101" spans="1:13" x14ac:dyDescent="0.25">
      <c r="A101" s="34">
        <v>7.07</v>
      </c>
      <c r="B101" s="84" t="s">
        <v>36</v>
      </c>
      <c r="C101" s="73">
        <f>IF(D4="n",0,D73)</f>
        <v>0</v>
      </c>
      <c r="D101" s="73">
        <f>IF(D4="n",0,C73)</f>
        <v>0</v>
      </c>
      <c r="E101" s="76"/>
      <c r="F101" s="75"/>
      <c r="G101" s="76"/>
      <c r="H101" s="75"/>
      <c r="I101" s="76"/>
      <c r="J101" s="75"/>
      <c r="K101" s="76"/>
      <c r="L101" s="75"/>
      <c r="M101" s="57"/>
    </row>
    <row r="102" spans="1:13" x14ac:dyDescent="0.25">
      <c r="A102" s="34">
        <v>7.08</v>
      </c>
      <c r="B102" s="84" t="s">
        <v>37</v>
      </c>
      <c r="C102" s="73">
        <f>IF(D4="n",0,C74)</f>
        <v>0</v>
      </c>
      <c r="D102" s="73">
        <f>IF(D4="n",0,D74)</f>
        <v>0</v>
      </c>
      <c r="E102" s="76"/>
      <c r="F102" s="75"/>
      <c r="G102" s="76"/>
      <c r="H102" s="75"/>
      <c r="I102" s="76"/>
      <c r="J102" s="75"/>
      <c r="K102" s="76"/>
      <c r="L102" s="75"/>
      <c r="M102" s="57"/>
    </row>
    <row r="103" spans="1:13" x14ac:dyDescent="0.25">
      <c r="A103" s="34">
        <v>7.09</v>
      </c>
      <c r="B103" s="84" t="s">
        <v>38</v>
      </c>
      <c r="C103" s="73">
        <f>IF(D4="n",0,C79)</f>
        <v>0</v>
      </c>
      <c r="D103" s="73">
        <f>IF(D4="n",0,D79)</f>
        <v>0</v>
      </c>
      <c r="E103" s="76"/>
      <c r="F103" s="75"/>
      <c r="G103" s="76"/>
      <c r="H103" s="75"/>
      <c r="I103" s="76"/>
      <c r="J103" s="75"/>
      <c r="K103" s="76"/>
      <c r="L103" s="75"/>
      <c r="M103" s="57"/>
    </row>
    <row r="104" spans="1:13" x14ac:dyDescent="0.25">
      <c r="A104" s="34">
        <v>7.1</v>
      </c>
      <c r="B104" s="84" t="s">
        <v>95</v>
      </c>
      <c r="C104" s="73">
        <f>IF(D4="n",0,C83)</f>
        <v>0</v>
      </c>
      <c r="D104" s="73">
        <f>IF(D4="n",0,D83)</f>
        <v>0</v>
      </c>
      <c r="E104" s="76"/>
      <c r="F104" s="75"/>
      <c r="G104" s="76"/>
      <c r="H104" s="75"/>
      <c r="I104" s="76"/>
      <c r="J104" s="75"/>
      <c r="K104" s="76"/>
      <c r="L104" s="75"/>
      <c r="M104" s="57"/>
    </row>
    <row r="105" spans="1:13" x14ac:dyDescent="0.25">
      <c r="A105" s="34">
        <v>7.11</v>
      </c>
      <c r="B105" s="84" t="s">
        <v>96</v>
      </c>
      <c r="C105" s="73">
        <f>IF(D4="n",0,C87)</f>
        <v>0</v>
      </c>
      <c r="D105" s="73">
        <f>IF(D4="n",0,D87)</f>
        <v>0</v>
      </c>
      <c r="E105" s="76"/>
      <c r="F105" s="75"/>
      <c r="G105" s="76"/>
      <c r="H105" s="75"/>
      <c r="I105" s="76"/>
      <c r="J105" s="75"/>
      <c r="K105" s="76"/>
      <c r="L105" s="75"/>
      <c r="M105" s="57"/>
    </row>
    <row r="106" spans="1:13" x14ac:dyDescent="0.25">
      <c r="A106" s="34">
        <v>7.12</v>
      </c>
      <c r="B106" s="84" t="s">
        <v>39</v>
      </c>
      <c r="C106" s="73">
        <f>IF(D4="n",0,C57)</f>
        <v>0</v>
      </c>
      <c r="D106" s="73">
        <f>IF(D4="n",0,D57)</f>
        <v>0</v>
      </c>
      <c r="E106" s="76"/>
      <c r="F106" s="75"/>
      <c r="G106" s="76"/>
      <c r="H106" s="75"/>
      <c r="I106" s="76"/>
      <c r="J106" s="75"/>
      <c r="K106" s="76"/>
      <c r="L106" s="75"/>
      <c r="M106" s="57"/>
    </row>
    <row r="107" spans="1:13" s="6" customFormat="1" x14ac:dyDescent="0.25">
      <c r="A107" s="137">
        <v>7.13</v>
      </c>
      <c r="B107" s="23" t="s">
        <v>66</v>
      </c>
      <c r="C107" s="66">
        <f>IF(D4="n",0,C100+C101-C102-C103-C104-C105-C106)</f>
        <v>0</v>
      </c>
      <c r="D107" s="66">
        <f>IF(D4="n",0,D100+D101-D102-D103-D104-D105-D106)</f>
        <v>0</v>
      </c>
      <c r="E107" s="24"/>
      <c r="F107" s="82"/>
      <c r="G107" s="24"/>
      <c r="H107" s="82"/>
      <c r="I107" s="24"/>
      <c r="J107" s="82"/>
      <c r="K107" s="24"/>
      <c r="L107" s="82"/>
      <c r="M107" s="59">
        <f>ROUND(C107+D107,2)</f>
        <v>0</v>
      </c>
    </row>
    <row r="108" spans="1:13" x14ac:dyDescent="0.25">
      <c r="A108" s="34"/>
      <c r="B108" s="35"/>
      <c r="C108" s="35"/>
      <c r="D108" s="35"/>
      <c r="E108" s="76"/>
      <c r="F108" s="75"/>
      <c r="G108" s="76"/>
      <c r="H108" s="75"/>
      <c r="I108" s="76"/>
      <c r="J108" s="75"/>
      <c r="K108" s="76"/>
      <c r="L108" s="75"/>
      <c r="M108" s="57"/>
    </row>
    <row r="109" spans="1:13" x14ac:dyDescent="0.25">
      <c r="A109" s="184">
        <v>7.14</v>
      </c>
      <c r="B109" s="25" t="s">
        <v>74</v>
      </c>
      <c r="C109" s="87">
        <f>C97+C107</f>
        <v>0</v>
      </c>
      <c r="D109" s="87">
        <f>D97+D107</f>
        <v>0</v>
      </c>
      <c r="E109" s="85"/>
      <c r="F109" s="86"/>
      <c r="G109" s="85"/>
      <c r="H109" s="86"/>
      <c r="I109" s="85"/>
      <c r="J109" s="86"/>
      <c r="K109" s="85"/>
      <c r="L109" s="86"/>
      <c r="M109" s="77">
        <f>ROUND(C109+D109,2)</f>
        <v>0</v>
      </c>
    </row>
    <row r="110" spans="1:13" ht="12.95" customHeight="1" x14ac:dyDescent="0.25">
      <c r="A110" s="187"/>
      <c r="B110" s="10"/>
      <c r="C110" s="10"/>
      <c r="D110" s="10"/>
      <c r="E110" s="10"/>
      <c r="F110" s="10"/>
      <c r="G110" s="10"/>
      <c r="H110" s="10"/>
      <c r="I110" s="10"/>
      <c r="J110" s="10"/>
      <c r="K110" s="10"/>
      <c r="L110" s="10"/>
      <c r="M110" s="21"/>
    </row>
    <row r="111" spans="1:13" ht="12.95" customHeight="1" x14ac:dyDescent="0.25">
      <c r="A111" s="188"/>
      <c r="B111" s="11"/>
      <c r="C111" s="11"/>
      <c r="D111" s="11"/>
      <c r="E111" s="11"/>
      <c r="F111" s="11"/>
      <c r="G111" s="11"/>
      <c r="H111" s="11"/>
      <c r="I111" s="11"/>
      <c r="J111" s="11"/>
      <c r="K111" s="11"/>
      <c r="L111" s="11"/>
      <c r="M111" s="19"/>
    </row>
    <row r="112" spans="1:13" s="6" customFormat="1" ht="18.75" x14ac:dyDescent="0.3">
      <c r="A112" s="191">
        <v>8</v>
      </c>
      <c r="B112" s="78" t="s">
        <v>51</v>
      </c>
      <c r="C112" s="79"/>
      <c r="D112" s="79"/>
      <c r="E112" s="80"/>
      <c r="F112" s="81"/>
      <c r="G112" s="80"/>
      <c r="H112" s="81"/>
      <c r="I112" s="80"/>
      <c r="J112" s="81"/>
      <c r="K112" s="80"/>
      <c r="L112" s="81"/>
      <c r="M112" s="119" t="s">
        <v>23</v>
      </c>
    </row>
    <row r="113" spans="1:13" x14ac:dyDescent="0.25">
      <c r="A113" s="34">
        <v>8.01</v>
      </c>
      <c r="B113" s="35" t="s">
        <v>67</v>
      </c>
      <c r="C113" s="73">
        <f>E113+G113+I113+K113</f>
        <v>0</v>
      </c>
      <c r="D113" s="73">
        <f>F113+H113+J113+L113</f>
        <v>0</v>
      </c>
      <c r="E113" s="37">
        <f>IF(E13&gt;0,IF(E95&gt;=E13,E95-E13,IF(E95&gt;=0,E95,IF(F13&gt;0,IF(F95&gt;=F13,E95+F13,E95),E95))),IF(E95&gt;=0,E95,IF(F13&gt;0,IF(F95&gt;=F13,E95+F13,E95),E95)))</f>
        <v>0</v>
      </c>
      <c r="F113" s="38">
        <f>IF(F13&gt;0,IF(F95&gt;=F13,F95-F13,IF(F95&gt;=0,F95,IF(E13&gt;0,IF(E95&gt;=E13,F95+E13,F95),F95))),IF(F95&gt;=0,F95,IF(E13&gt;0,IF(E95&gt;=E13,F95+E13,F95),F95)))</f>
        <v>0</v>
      </c>
      <c r="G113" s="37">
        <f>IF(G13&gt;0,IF(G95&gt;=G13,G95-G13,IF(G95&gt;=0,G95,IF(H13&gt;0,IF(H95&gt;=H13,G95+H13,G95),G95))),IF(G95&gt;=0,G95,IF(H13&gt;0,IF(H95&gt;=H13,G95+H13,G95),G95)))</f>
        <v>0</v>
      </c>
      <c r="H113" s="38">
        <f>IF(H13&gt;0,IF(H95&gt;=H13,H95-H13,IF(H95&gt;=0,H95,IF(G13&gt;0,IF(G95&gt;=G13,H95+G13,H95),H95))),IF(H95&gt;=0,H95,IF(G13&gt;0,IF(G95&gt;=G13,H95+G13,H95),H95)))</f>
        <v>0</v>
      </c>
      <c r="I113" s="37">
        <f>IF(I13&gt;0,IF(I95&gt;=I13,I95-I13,IF(I95&gt;=0,I95,IF(J13&gt;0,IF(J95&gt;=J13,I95+J13,I95),I95))),IF(I95&gt;=0,I95,IF(J13&gt;0,IF(J95&gt;=J13,I95+J13,I95),I95)))</f>
        <v>0</v>
      </c>
      <c r="J113" s="38">
        <f>IF(J13&gt;0,IF(J95&gt;=J13,J95-J13,IF(J95&gt;=0,J95,IF(I13&gt;0,IF(I95&gt;=I13,J95+I13,J95),J95))),IF(J95&gt;=0,J95,IF(I13&gt;0,IF(I95&gt;=I13,J95+I13,J95),J95)))</f>
        <v>0</v>
      </c>
      <c r="K113" s="37">
        <f>IF(K13&gt;0,IF(K95&gt;=K13,K95-K13,IF(K95&gt;=0,K95,IF(L13&gt;0,IF(L95&gt;=L13,K95+L13,K95),K95))),IF(K95&gt;=0,K95,IF(L13&gt;0,IF(L95&gt;=L13,K95+L13,K95),K95)))</f>
        <v>0</v>
      </c>
      <c r="L113" s="38">
        <f>IF(L13&gt;0,IF(L95&gt;=L13,L95-L13,IF(L95&gt;=0,L95,IF(K13&gt;0,IF(K95&gt;=K13,L95+K13,L95),L95))),IF(L95&gt;=0,L95,IF(K13&gt;0,IF(K95&gt;=K13,L95+K13,L95),L95)))</f>
        <v>0</v>
      </c>
      <c r="M113" s="59">
        <f t="shared" ref="M113:M115" si="20">ROUND(SUM(C113:L113),2)</f>
        <v>0</v>
      </c>
    </row>
    <row r="114" spans="1:13" x14ac:dyDescent="0.25">
      <c r="A114" s="34">
        <v>8.02</v>
      </c>
      <c r="B114" s="35" t="s">
        <v>52</v>
      </c>
      <c r="C114" s="73">
        <f>C96</f>
        <v>0</v>
      </c>
      <c r="D114" s="73">
        <f>D96</f>
        <v>0</v>
      </c>
      <c r="E114" s="37">
        <f t="shared" ref="E114:L114" si="21">E96</f>
        <v>0</v>
      </c>
      <c r="F114" s="38">
        <f t="shared" si="21"/>
        <v>0</v>
      </c>
      <c r="G114" s="37">
        <f t="shared" si="21"/>
        <v>0</v>
      </c>
      <c r="H114" s="38">
        <f t="shared" si="21"/>
        <v>0</v>
      </c>
      <c r="I114" s="37">
        <f t="shared" si="21"/>
        <v>0</v>
      </c>
      <c r="J114" s="38">
        <f t="shared" si="21"/>
        <v>0</v>
      </c>
      <c r="K114" s="37">
        <f t="shared" si="21"/>
        <v>0</v>
      </c>
      <c r="L114" s="38">
        <f t="shared" si="21"/>
        <v>0</v>
      </c>
      <c r="M114" s="59">
        <f t="shared" si="20"/>
        <v>0</v>
      </c>
    </row>
    <row r="115" spans="1:13" x14ac:dyDescent="0.25">
      <c r="A115" s="137">
        <v>8.0299999999999994</v>
      </c>
      <c r="B115" s="23" t="s">
        <v>81</v>
      </c>
      <c r="C115" s="66">
        <f>C113+C114</f>
        <v>0</v>
      </c>
      <c r="D115" s="66">
        <f t="shared" ref="D115:L115" si="22">D113+D114</f>
        <v>0</v>
      </c>
      <c r="E115" s="172">
        <f t="shared" si="22"/>
        <v>0</v>
      </c>
      <c r="F115" s="173">
        <f t="shared" si="22"/>
        <v>0</v>
      </c>
      <c r="G115" s="172">
        <f t="shared" si="22"/>
        <v>0</v>
      </c>
      <c r="H115" s="173">
        <f t="shared" si="22"/>
        <v>0</v>
      </c>
      <c r="I115" s="172">
        <f t="shared" si="22"/>
        <v>0</v>
      </c>
      <c r="J115" s="173">
        <f t="shared" si="22"/>
        <v>0</v>
      </c>
      <c r="K115" s="172">
        <f t="shared" si="22"/>
        <v>0</v>
      </c>
      <c r="L115" s="173">
        <f t="shared" si="22"/>
        <v>0</v>
      </c>
      <c r="M115" s="59">
        <f t="shared" si="20"/>
        <v>0</v>
      </c>
    </row>
    <row r="116" spans="1:13" x14ac:dyDescent="0.25">
      <c r="A116" s="34">
        <v>8.0399999999999991</v>
      </c>
      <c r="B116" s="35" t="s">
        <v>54</v>
      </c>
      <c r="C116" s="74">
        <f>IF(ROUND(C95-C113,2)=0,0,IF(C95-C113&gt;0,"zzgl. Zul. (CHF "&amp;ROUND(C95-C113,2)&amp;")","Anspr. Zul. (-CHF "&amp;ROUND(-(C95-C113),2)&amp;")"))</f>
        <v>0</v>
      </c>
      <c r="D116" s="74">
        <f>IF(ROUND(D95-D113,2)=0,0,IF(D95-D113&gt;0,"zzgl. Zul. (CHF "&amp;ROUND(D95-D113,2)&amp;")","Anspr. Zul. (-CHF "&amp;ROUND(-(D95-D113),2)&amp;")"))</f>
        <v>0</v>
      </c>
      <c r="E116" s="104">
        <f>IF(E13&gt;0,IF(E42=0,"zzgl. Zul. (CHF"&amp;E13&amp;")",IF(E95&gt;=E13,"zzgl. Zul. (CHF "&amp;E13&amp;")","bei Vater belassen")),IF(F13&gt;0,IF(F42=0,"Anspr. Zul. (-CHF "&amp;F13&amp;")",IF(E95&gt;=0,0,IF(F95&gt;=F13,"Anspr. Zul. (-CHF "&amp;F13&amp;")",0))),0))</f>
        <v>0</v>
      </c>
      <c r="F116" s="105">
        <f>IF(F13&gt;0,IF(F42=0,"zzgl. Zul. (CHF"&amp;F13&amp;")",IF(F95&gt;=F13,"zzgl. Zul. (CHF "&amp;F13&amp;")","bei Mutter belassen")),IF(E13&gt;0,IF(E42=0,"Anspr. Zul. (-CHF "&amp;E13&amp;")",IF(F95&gt;=0,0,IF(E95&gt;=E13,"Anspr. Zul. (-CHF "&amp;E13&amp;")",0))),0))</f>
        <v>0</v>
      </c>
      <c r="G116" s="104">
        <f>IF(G13&gt;0,IF(G42=0,"zzgl. Zul. (CHF"&amp;G13&amp;")",IF(G95&gt;=G13,"zzgl. Zul. (CHF "&amp;G13&amp;")","bei Vater belassen")),IF(H13&gt;0,IF(H42=0,"Anspr. Zul. (-CHF "&amp;H13&amp;")",IF(G95&gt;=0,0,IF(H95&gt;=H13,"Anspr. Zul. (-CHF "&amp;H13&amp;")",0))),0))</f>
        <v>0</v>
      </c>
      <c r="H116" s="105">
        <f>IF(H13&gt;0,IF(H42=0,"zzgl. Zul. (CHF"&amp;H13&amp;")",IF(H95&gt;=H13,"zzgl. Zul. (CHF "&amp;H13&amp;")","bei Mutter belassen")),IF(G13&gt;0,IF(G42=0,"Anspr. Zul. (-CHF "&amp;G13&amp;")",IF(H95&gt;=0,0,IF(G95&gt;=G13,"Anspr. Zul. (-CHF "&amp;G13&amp;")",0))),0))</f>
        <v>0</v>
      </c>
      <c r="I116" s="104">
        <f>IF(I13&gt;0,IF(I42=0,"zzgl. Zul. (CHF"&amp;I13&amp;")",IF(I95&gt;=I13,"zzgl. Zul. (CHF "&amp;I13&amp;")","bei Vater belassen")),IF(J13&gt;0,IF(J42=0,"Anspr. Zul. (-CHF "&amp;J13&amp;")",IF(I95&gt;=0,0,IF(J95&gt;=J13,"Anspr. Zul. (-CHF "&amp;J13&amp;")",0))),0))</f>
        <v>0</v>
      </c>
      <c r="J116" s="105">
        <f>IF(J13&gt;0,IF(J42=0,"zzgl. Zul. (CHF"&amp;J13&amp;")",IF(J95&gt;=J13,"zzgl. Zul. (CHF "&amp;J13&amp;")","bei Mutter belassen")),IF(I13&gt;0,IF(I42=0,"Anspr. Zul. (-CHF "&amp;I13&amp;")",IF(J95&gt;=0,0,IF(I95&gt;=I13,"Anspr. Zul. (-CHF "&amp;I13&amp;")",0))),0))</f>
        <v>0</v>
      </c>
      <c r="K116" s="104">
        <f>IF(K13&gt;0,IF(K42=0,"zzgl. Zul. (CHF"&amp;K13&amp;")",IF(K95&gt;=K13,"zzgl. Zul. (CHF "&amp;K13&amp;")","bei Vater belassen")),IF(L13&gt;0,IF(L42=0,"Anspr. Zul. (-CHF "&amp;L13&amp;")",IF(K95&gt;=0,0,IF(L95&gt;=L13,"Anspr. Zul. (-CHF "&amp;L13&amp;")",0))),0))</f>
        <v>0</v>
      </c>
      <c r="L116" s="105">
        <f>IF(L13&gt;0,IF(L42=0,"zzgl. Zul. (CHF"&amp;L13&amp;")",IF(L95&gt;=L13,"zzgl. Zul. (CHF "&amp;L13&amp;")","bei Mutter belassen")),IF(K13&gt;0,IF(K42=0,"Anspr. Zul. (-CHF "&amp;K13&amp;")",IF(L95&gt;=0,0,IF(K95&gt;=K13,"Anspr. Zul. (-CHF "&amp;K13&amp;")",0))),0))</f>
        <v>0</v>
      </c>
      <c r="M116" s="59">
        <f>ROUND(SUM(C116:L116),2)</f>
        <v>0</v>
      </c>
    </row>
    <row r="117" spans="1:13" s="6" customFormat="1" x14ac:dyDescent="0.25">
      <c r="A117" s="34">
        <v>8.0500000000000007</v>
      </c>
      <c r="B117" s="35" t="s">
        <v>46</v>
      </c>
      <c r="C117" s="238">
        <f>IF(C63&lt;&gt;0,IF(D63&lt;&gt;0,E44+C73+D73+E84+G84+I84+K84-C57-D57,E44+C73+D73+E84+G84+I84+K84-C57),IF(D63&lt;&gt;0,E44+C73+D73+E84+G84+I84+K84-D57,"Fehler"))</f>
        <v>0</v>
      </c>
      <c r="D117" s="238"/>
      <c r="E117" s="238">
        <f>IF(F3&lt;&gt;"",IF(C63&lt;&gt;0,IF(D63&lt;&gt;0,E43+E73+F73+E84-(C57/(M3))-(D57/(M3)),E43+E73+F73+E84-(C57/(M3))),IF(D63&lt;&gt;0,E43+E73+F73+E84-(D57/(M3)),"Fehler")),0)</f>
        <v>0</v>
      </c>
      <c r="F117" s="238"/>
      <c r="G117" s="238">
        <f>IF(H3&lt;&gt;"",IF(C63&lt;&gt;0,IF(D63&lt;&gt;0,G43+G73+H73+G84-(C57/(M3))-(D57/(M3)),G43+G73+H73+G84-(C57/(M3))),IF(D63&lt;&gt;0,G43+G73+H73+G84-(D57/(M3)),"Fehler")),0)</f>
        <v>0</v>
      </c>
      <c r="H117" s="238"/>
      <c r="I117" s="238">
        <f>IF(J3&lt;&gt;"",IF(C63&lt;&gt;0,IF(D63&lt;&gt;0,I43+I73+J73+I84-(C57/(M3))-(D57/(M3)),I43+I73+J73+I84-(C57/(M3))),IF(D63&lt;&gt;0,I43+I73+J73+I84-(D57/(M3)),"Fehler")),0)</f>
        <v>0</v>
      </c>
      <c r="J117" s="238"/>
      <c r="K117" s="238">
        <f>IF(L3&lt;&gt;"",IF(C63&lt;&gt;0,IF(D63&lt;&gt;0,K43+K73+L73+K84-(C57/(M3))-(D57/(M3)),K43+K73+L73+K84-(C57/(M3))),IF(D63&lt;&gt;0,K43+K73+L73+K84-(D57/(M3)),"Fehler")),0)</f>
        <v>0</v>
      </c>
      <c r="L117" s="238"/>
      <c r="M117" s="59">
        <f>ROUND(C117-E117-G117-I117-K117,2)</f>
        <v>0</v>
      </c>
    </row>
    <row r="118" spans="1:13" x14ac:dyDescent="0.25">
      <c r="A118" s="34">
        <v>8.06</v>
      </c>
      <c r="B118" s="35" t="s">
        <v>49</v>
      </c>
      <c r="C118" s="238">
        <f>C117-E23-C74-D74-C87-D87</f>
        <v>0</v>
      </c>
      <c r="D118" s="238"/>
      <c r="E118" s="238">
        <f>E117-E22-E74-F74-E87-F87</f>
        <v>0</v>
      </c>
      <c r="F118" s="238"/>
      <c r="G118" s="238">
        <f>G117-G22-G74-H74-G87-H87</f>
        <v>0</v>
      </c>
      <c r="H118" s="238"/>
      <c r="I118" s="238">
        <f>I117-I22-I74-J74-I87-J87</f>
        <v>0</v>
      </c>
      <c r="J118" s="238"/>
      <c r="K118" s="238">
        <f>K117-K22-K74-L74-K87-L87</f>
        <v>0</v>
      </c>
      <c r="L118" s="238"/>
      <c r="M118" s="59">
        <f>ROUND(C118-E118-G118-I118-K118,2)</f>
        <v>0</v>
      </c>
    </row>
    <row r="119" spans="1:13" x14ac:dyDescent="0.25">
      <c r="A119" s="197">
        <v>8.07</v>
      </c>
      <c r="B119" s="198" t="s">
        <v>50</v>
      </c>
      <c r="C119" s="199">
        <f>C107</f>
        <v>0</v>
      </c>
      <c r="D119" s="199">
        <f>D107</f>
        <v>0</v>
      </c>
      <c r="E119" s="146"/>
      <c r="F119" s="147"/>
      <c r="G119" s="146"/>
      <c r="H119" s="147"/>
      <c r="I119" s="146"/>
      <c r="J119" s="147"/>
      <c r="K119" s="146"/>
      <c r="L119" s="147"/>
      <c r="M119" s="235">
        <f>ROUND(C119+D119,2)</f>
        <v>0</v>
      </c>
    </row>
    <row r="120" spans="1:13" ht="33.75" customHeight="1" x14ac:dyDescent="0.3">
      <c r="A120" s="200">
        <v>8.08</v>
      </c>
      <c r="B120" s="149" t="s">
        <v>73</v>
      </c>
      <c r="C120" s="148">
        <f>C113+C114+C119</f>
        <v>0</v>
      </c>
      <c r="D120" s="148">
        <f>D113+D114+D119</f>
        <v>0</v>
      </c>
      <c r="E120" s="150"/>
      <c r="F120" s="151"/>
      <c r="G120" s="150"/>
      <c r="H120" s="151"/>
      <c r="I120" s="150"/>
      <c r="J120" s="151"/>
      <c r="K120" s="150"/>
      <c r="L120" s="151"/>
      <c r="M120" s="77">
        <f>ROUND(C120+D120,2)</f>
        <v>0</v>
      </c>
    </row>
    <row r="121" spans="1:13" x14ac:dyDescent="0.25">
      <c r="B121" s="10"/>
      <c r="C121" s="10"/>
      <c r="D121" s="10"/>
      <c r="E121" s="10"/>
      <c r="F121" s="10"/>
      <c r="G121" s="10"/>
      <c r="H121" s="10"/>
      <c r="I121" s="10"/>
      <c r="J121" s="10"/>
      <c r="K121" s="10"/>
      <c r="L121" s="10"/>
      <c r="M121" s="10"/>
    </row>
    <row r="122" spans="1:13" x14ac:dyDescent="0.25">
      <c r="B122" s="3"/>
      <c r="C122" s="3"/>
      <c r="D122" s="3"/>
      <c r="G122" s="3"/>
      <c r="I122" s="3"/>
      <c r="K122" s="3"/>
      <c r="L122" s="3"/>
      <c r="M122" s="3"/>
    </row>
    <row r="123" spans="1:13" x14ac:dyDescent="0.25">
      <c r="B123" s="3"/>
      <c r="C123" s="3"/>
      <c r="D123" s="3"/>
      <c r="G123" s="3"/>
      <c r="I123" s="3"/>
      <c r="K123" s="3"/>
      <c r="L123" s="3"/>
      <c r="M123" s="3"/>
    </row>
    <row r="124" spans="1:13" x14ac:dyDescent="0.25">
      <c r="B124" s="3"/>
      <c r="C124" s="138"/>
      <c r="D124" s="3"/>
      <c r="G124" s="3"/>
      <c r="I124" s="3"/>
      <c r="K124" s="3"/>
      <c r="L124" s="3"/>
      <c r="M124" s="3"/>
    </row>
    <row r="125" spans="1:13" x14ac:dyDescent="0.25">
      <c r="B125" s="3"/>
      <c r="C125" s="3"/>
      <c r="D125" s="3"/>
      <c r="G125" s="3"/>
      <c r="I125" s="3"/>
      <c r="K125" s="3"/>
      <c r="L125" s="3"/>
      <c r="M125" s="3"/>
    </row>
    <row r="126" spans="1:13" x14ac:dyDescent="0.25">
      <c r="B126" s="3"/>
      <c r="C126" s="3"/>
      <c r="D126" s="3"/>
      <c r="G126" s="3"/>
      <c r="I126" s="3"/>
      <c r="K126" s="3"/>
      <c r="L126" s="3"/>
      <c r="M126" s="3"/>
    </row>
    <row r="127" spans="1:13" x14ac:dyDescent="0.25">
      <c r="B127" s="3"/>
      <c r="C127" s="3"/>
      <c r="D127" s="3"/>
      <c r="G127" s="3"/>
      <c r="I127" s="3"/>
      <c r="K127" s="3"/>
      <c r="L127" s="3"/>
      <c r="M127" s="3"/>
    </row>
    <row r="128" spans="1:13" x14ac:dyDescent="0.25">
      <c r="B128" s="3"/>
      <c r="C128" s="3"/>
      <c r="D128" s="3"/>
      <c r="G128" s="3"/>
      <c r="I128" s="3"/>
      <c r="K128" s="3"/>
      <c r="L128" s="3"/>
      <c r="M128" s="3"/>
    </row>
    <row r="129" spans="2:13" x14ac:dyDescent="0.25">
      <c r="B129" s="3"/>
      <c r="C129" s="3"/>
      <c r="D129" s="3"/>
      <c r="G129" s="3"/>
      <c r="I129" s="3"/>
      <c r="K129" s="3"/>
      <c r="L129" s="3"/>
      <c r="M129" s="3"/>
    </row>
    <row r="130" spans="2:13" x14ac:dyDescent="0.25">
      <c r="B130" s="3"/>
      <c r="C130" s="3"/>
      <c r="D130" s="3"/>
      <c r="G130" s="3"/>
      <c r="I130" s="3"/>
      <c r="K130" s="3"/>
      <c r="L130" s="3"/>
      <c r="M130" s="3"/>
    </row>
    <row r="131" spans="2:13" x14ac:dyDescent="0.25">
      <c r="B131" s="3"/>
      <c r="C131" s="3"/>
      <c r="D131" s="3"/>
      <c r="G131" s="3"/>
      <c r="I131" s="3"/>
      <c r="K131" s="3"/>
      <c r="L131" s="3"/>
      <c r="M131" s="3"/>
    </row>
    <row r="132" spans="2:13" x14ac:dyDescent="0.25">
      <c r="B132" s="3"/>
      <c r="C132" s="3"/>
      <c r="D132" s="3"/>
      <c r="G132" s="3"/>
      <c r="I132" s="3"/>
      <c r="K132" s="3"/>
      <c r="L132" s="3"/>
      <c r="M132" s="3"/>
    </row>
    <row r="133" spans="2:13" x14ac:dyDescent="0.25">
      <c r="B133" s="3"/>
      <c r="C133" s="3"/>
      <c r="D133" s="3"/>
      <c r="G133" s="3"/>
      <c r="I133" s="3"/>
      <c r="K133" s="3"/>
      <c r="L133" s="3"/>
      <c r="M133" s="3"/>
    </row>
    <row r="134" spans="2:13" x14ac:dyDescent="0.25">
      <c r="B134" s="3"/>
      <c r="C134" s="3"/>
      <c r="D134" s="3"/>
      <c r="G134" s="3"/>
      <c r="I134" s="3"/>
      <c r="K134" s="3"/>
      <c r="L134" s="3"/>
      <c r="M134" s="3"/>
    </row>
    <row r="135" spans="2:13" x14ac:dyDescent="0.25">
      <c r="B135" s="3"/>
      <c r="C135" s="3"/>
      <c r="D135" s="3"/>
      <c r="G135" s="3"/>
      <c r="I135" s="3"/>
      <c r="K135" s="3"/>
      <c r="L135" s="3"/>
      <c r="M135" s="3"/>
    </row>
    <row r="136" spans="2:13" x14ac:dyDescent="0.25">
      <c r="B136" s="3"/>
      <c r="C136" s="3"/>
      <c r="D136" s="3"/>
      <c r="G136" s="3"/>
      <c r="I136" s="3"/>
      <c r="K136" s="3"/>
      <c r="L136" s="3"/>
      <c r="M136" s="3"/>
    </row>
    <row r="137" spans="2:13" x14ac:dyDescent="0.25">
      <c r="B137" s="3"/>
      <c r="C137" s="3"/>
      <c r="D137" s="3"/>
      <c r="G137" s="3"/>
      <c r="I137" s="3"/>
      <c r="K137" s="3"/>
      <c r="L137" s="3"/>
      <c r="M137" s="3"/>
    </row>
    <row r="138" spans="2:13" x14ac:dyDescent="0.25">
      <c r="B138" s="3"/>
      <c r="C138" s="3"/>
      <c r="D138" s="3"/>
      <c r="G138" s="3"/>
      <c r="I138" s="3"/>
      <c r="K138" s="3"/>
      <c r="L138" s="3"/>
      <c r="M138" s="3"/>
    </row>
    <row r="139" spans="2:13" x14ac:dyDescent="0.25">
      <c r="B139" s="3"/>
      <c r="C139" s="3"/>
      <c r="D139" s="3"/>
      <c r="G139" s="3"/>
      <c r="I139" s="3"/>
      <c r="K139" s="3"/>
      <c r="L139" s="3"/>
      <c r="M139" s="3"/>
    </row>
    <row r="140" spans="2:13" x14ac:dyDescent="0.25">
      <c r="B140" s="3"/>
      <c r="C140" s="3"/>
      <c r="D140" s="3"/>
      <c r="G140" s="3"/>
      <c r="I140" s="3"/>
      <c r="K140" s="3"/>
      <c r="L140" s="3"/>
      <c r="M140" s="3"/>
    </row>
    <row r="141" spans="2:13" x14ac:dyDescent="0.25">
      <c r="B141" s="3"/>
      <c r="C141" s="3"/>
      <c r="D141" s="3"/>
      <c r="G141" s="3"/>
      <c r="I141" s="3"/>
      <c r="K141" s="3"/>
      <c r="L141" s="3"/>
      <c r="M141" s="3"/>
    </row>
    <row r="142" spans="2:13" x14ac:dyDescent="0.25">
      <c r="B142" s="3"/>
      <c r="C142" s="3"/>
      <c r="D142" s="3"/>
      <c r="G142" s="3"/>
      <c r="I142" s="3"/>
      <c r="K142" s="3"/>
      <c r="L142" s="3"/>
      <c r="M142" s="3"/>
    </row>
    <row r="143" spans="2:13" x14ac:dyDescent="0.25">
      <c r="B143" s="3"/>
      <c r="C143" s="3"/>
      <c r="D143" s="3"/>
      <c r="G143" s="3"/>
      <c r="I143" s="3"/>
      <c r="K143" s="3"/>
      <c r="L143" s="3"/>
      <c r="M143" s="3"/>
    </row>
    <row r="144" spans="2:13" x14ac:dyDescent="0.25">
      <c r="B144" s="3"/>
      <c r="C144" s="3"/>
      <c r="D144" s="3"/>
      <c r="G144" s="3"/>
      <c r="I144" s="3"/>
      <c r="K144" s="3"/>
      <c r="L144" s="3"/>
      <c r="M144" s="3"/>
    </row>
    <row r="145" spans="2:13" x14ac:dyDescent="0.25">
      <c r="B145" s="3"/>
      <c r="C145" s="3"/>
      <c r="D145" s="3"/>
      <c r="G145" s="3"/>
      <c r="I145" s="3"/>
      <c r="K145" s="3"/>
      <c r="L145" s="3"/>
      <c r="M145" s="3"/>
    </row>
    <row r="146" spans="2:13" x14ac:dyDescent="0.25">
      <c r="B146" s="3"/>
      <c r="C146" s="3"/>
      <c r="D146" s="3"/>
      <c r="G146" s="3"/>
      <c r="I146" s="3"/>
      <c r="K146" s="3"/>
      <c r="L146" s="3"/>
      <c r="M146" s="3"/>
    </row>
    <row r="147" spans="2:13" x14ac:dyDescent="0.25">
      <c r="B147" s="3"/>
      <c r="C147" s="3"/>
      <c r="D147" s="3"/>
      <c r="G147" s="3"/>
      <c r="I147" s="3"/>
      <c r="K147" s="3"/>
      <c r="L147" s="3"/>
      <c r="M147" s="3"/>
    </row>
    <row r="148" spans="2:13" x14ac:dyDescent="0.25">
      <c r="B148" s="3"/>
      <c r="C148" s="3"/>
      <c r="D148" s="3"/>
      <c r="G148" s="3"/>
      <c r="I148" s="3"/>
      <c r="K148" s="3"/>
      <c r="L148" s="3"/>
      <c r="M148" s="3"/>
    </row>
    <row r="149" spans="2:13" x14ac:dyDescent="0.25">
      <c r="B149" s="3"/>
      <c r="C149" s="3"/>
      <c r="D149" s="3"/>
      <c r="G149" s="3"/>
      <c r="I149" s="3"/>
      <c r="K149" s="3"/>
      <c r="L149" s="3"/>
      <c r="M149" s="3"/>
    </row>
    <row r="150" spans="2:13" x14ac:dyDescent="0.25">
      <c r="B150" s="3"/>
      <c r="C150" s="3"/>
      <c r="D150" s="3"/>
      <c r="G150" s="3"/>
      <c r="I150" s="3"/>
      <c r="K150" s="3"/>
      <c r="L150" s="3"/>
      <c r="M150" s="3"/>
    </row>
    <row r="151" spans="2:13" x14ac:dyDescent="0.25">
      <c r="B151" s="3"/>
      <c r="C151" s="3"/>
      <c r="D151" s="3"/>
      <c r="G151" s="3"/>
      <c r="I151" s="3"/>
      <c r="K151" s="3"/>
      <c r="L151" s="3"/>
      <c r="M151" s="3"/>
    </row>
    <row r="152" spans="2:13" x14ac:dyDescent="0.25">
      <c r="B152" s="3"/>
      <c r="C152" s="3"/>
      <c r="D152" s="3"/>
      <c r="G152" s="3"/>
      <c r="I152" s="3"/>
      <c r="K152" s="3"/>
      <c r="L152" s="3"/>
      <c r="M152" s="3"/>
    </row>
    <row r="153" spans="2:13" x14ac:dyDescent="0.25">
      <c r="B153" s="3"/>
      <c r="C153" s="3"/>
      <c r="D153" s="3"/>
      <c r="G153" s="3"/>
      <c r="I153" s="3"/>
      <c r="K153" s="3"/>
      <c r="L153" s="3"/>
      <c r="M153" s="3"/>
    </row>
    <row r="154" spans="2:13" x14ac:dyDescent="0.25">
      <c r="B154" s="3"/>
      <c r="C154" s="3"/>
      <c r="D154" s="3"/>
      <c r="G154" s="3"/>
      <c r="I154" s="3"/>
      <c r="K154" s="3"/>
      <c r="L154" s="3"/>
      <c r="M154" s="3"/>
    </row>
    <row r="155" spans="2:13" x14ac:dyDescent="0.25">
      <c r="B155" s="3"/>
      <c r="C155" s="3"/>
      <c r="D155" s="3"/>
      <c r="G155" s="3"/>
      <c r="I155" s="3"/>
      <c r="K155" s="3"/>
      <c r="L155" s="3"/>
      <c r="M155" s="3"/>
    </row>
  </sheetData>
  <sheetProtection algorithmName="SHA-512" hashValue="LM+Gv+GSF2DLTa9ypZYy7Pqj58WTfUMeuRPO3KtV5iUobBC/VWTIOxeV+8Ci8rXnuF7pzvhifFsIkC7qJ3QSFA==" saltValue="1xcPy5OXPhqWbM7iqj7eUg==" spinCount="100000" sheet="1" objects="1" scenarios="1"/>
  <mergeCells count="52">
    <mergeCell ref="E2:F2"/>
    <mergeCell ref="G2:H2"/>
    <mergeCell ref="I2:J2"/>
    <mergeCell ref="K2:L2"/>
    <mergeCell ref="B21:B23"/>
    <mergeCell ref="C21:C23"/>
    <mergeCell ref="D21:D23"/>
    <mergeCell ref="E22:F22"/>
    <mergeCell ref="G22:H22"/>
    <mergeCell ref="I22:J22"/>
    <mergeCell ref="K22:L22"/>
    <mergeCell ref="B42:B44"/>
    <mergeCell ref="C42:C44"/>
    <mergeCell ref="D42:D44"/>
    <mergeCell ref="E43:F43"/>
    <mergeCell ref="G43:H43"/>
    <mergeCell ref="E44:L44"/>
    <mergeCell ref="C49:C50"/>
    <mergeCell ref="D49:D50"/>
    <mergeCell ref="E49:F49"/>
    <mergeCell ref="G49:H49"/>
    <mergeCell ref="M22:M23"/>
    <mergeCell ref="E23:L23"/>
    <mergeCell ref="I43:J43"/>
    <mergeCell ref="K43:L43"/>
    <mergeCell ref="M43:M44"/>
    <mergeCell ref="I49:J49"/>
    <mergeCell ref="K49:L49"/>
    <mergeCell ref="M49:M50"/>
    <mergeCell ref="E50:L50"/>
    <mergeCell ref="B49:B50"/>
    <mergeCell ref="C117:D117"/>
    <mergeCell ref="E117:F117"/>
    <mergeCell ref="G117:H117"/>
    <mergeCell ref="I117:J117"/>
    <mergeCell ref="C54:D54"/>
    <mergeCell ref="E63:L63"/>
    <mergeCell ref="E64:L64"/>
    <mergeCell ref="E65:L65"/>
    <mergeCell ref="I84:J84"/>
    <mergeCell ref="K84:L84"/>
    <mergeCell ref="B83:B84"/>
    <mergeCell ref="C83:C84"/>
    <mergeCell ref="D83:D84"/>
    <mergeCell ref="E84:F84"/>
    <mergeCell ref="G84:H84"/>
    <mergeCell ref="K117:L117"/>
    <mergeCell ref="C118:D118"/>
    <mergeCell ref="E118:F118"/>
    <mergeCell ref="G118:H118"/>
    <mergeCell ref="I118:J118"/>
    <mergeCell ref="K118:L118"/>
  </mergeCells>
  <conditionalFormatting sqref="G37:H41">
    <cfRule type="cellIs" dxfId="56" priority="55" operator="notEqual">
      <formula>$H$3&lt;&gt;""</formula>
    </cfRule>
  </conditionalFormatting>
  <conditionalFormatting sqref="I16:J17 I19:J20 I27:J41">
    <cfRule type="cellIs" dxfId="55" priority="54" operator="notEqual">
      <formula>$J$3&lt;&gt;""</formula>
    </cfRule>
  </conditionalFormatting>
  <conditionalFormatting sqref="K16:L17 K19:L20 K27:L41">
    <cfRule type="cellIs" dxfId="54" priority="53" operator="notEqual">
      <formula>$L$3&lt;&gt;""</formula>
    </cfRule>
  </conditionalFormatting>
  <conditionalFormatting sqref="C51:M51">
    <cfRule type="cellIs" dxfId="53" priority="51" operator="lessThan">
      <formula>0</formula>
    </cfRule>
    <cfRule type="cellIs" dxfId="52" priority="52" operator="greaterThan">
      <formula>0</formula>
    </cfRule>
  </conditionalFormatting>
  <conditionalFormatting sqref="M73">
    <cfRule type="cellIs" dxfId="51" priority="23" operator="equal">
      <formula>"Bedarf ungedeckt"</formula>
    </cfRule>
    <cfRule type="cellIs" dxfId="50" priority="49" operator="equal">
      <formula>"Bedarf V. ungedeckt"</formula>
    </cfRule>
    <cfRule type="cellIs" dxfId="49" priority="50" operator="equal">
      <formula>"Bedarf M. ungedeckt"</formula>
    </cfRule>
  </conditionalFormatting>
  <conditionalFormatting sqref="M74:M75">
    <cfRule type="cellIs" dxfId="48" priority="45" operator="equal">
      <formula>"Bedarf aller gedeckt"</formula>
    </cfRule>
    <cfRule type="cellIs" dxfId="47" priority="46" operator="equal">
      <formula>"Bedarf Vater ungedeckt"</formula>
    </cfRule>
    <cfRule type="cellIs" dxfId="46" priority="47" operator="equal">
      <formula>"Bedarf Mutter ungedeckt"</formula>
    </cfRule>
    <cfRule type="cellIs" dxfId="45" priority="48" operator="equal">
      <formula>"Barunterh. K. ungedeckt"</formula>
    </cfRule>
  </conditionalFormatting>
  <conditionalFormatting sqref="D55 C54:C60 D57:D60 C63:D63">
    <cfRule type="cellIs" dxfId="44" priority="43" operator="equal">
      <formula>"ja"</formula>
    </cfRule>
    <cfRule type="cellIs" dxfId="43" priority="44" operator="equal">
      <formula>"nein"</formula>
    </cfRule>
  </conditionalFormatting>
  <conditionalFormatting sqref="D56:D57">
    <cfRule type="cellIs" dxfId="42" priority="41" operator="equal">
      <formula>"ja"</formula>
    </cfRule>
    <cfRule type="cellIs" dxfId="41" priority="42" operator="equal">
      <formula>"nein"</formula>
    </cfRule>
  </conditionalFormatting>
  <conditionalFormatting sqref="M58 M63:M64">
    <cfRule type="cellIs" dxfId="40" priority="40" operator="notEqual">
      <formula>1</formula>
    </cfRule>
  </conditionalFormatting>
  <conditionalFormatting sqref="M68:M70 M94:M97">
    <cfRule type="cellIs" dxfId="39" priority="37" operator="notEqual">
      <formula>0</formula>
    </cfRule>
  </conditionalFormatting>
  <conditionalFormatting sqref="M71">
    <cfRule type="cellIs" dxfId="38" priority="35" operator="equal">
      <formula>"Berechnung überprüfen"</formula>
    </cfRule>
    <cfRule type="cellIs" dxfId="37" priority="36" operator="equal">
      <formula>"ungedeckt"</formula>
    </cfRule>
  </conditionalFormatting>
  <conditionalFormatting sqref="M80:M81">
    <cfRule type="cellIs" dxfId="36" priority="32" operator="notEqual">
      <formula>0</formula>
    </cfRule>
  </conditionalFormatting>
  <conditionalFormatting sqref="M49">
    <cfRule type="cellIs" dxfId="35" priority="30" operator="lessThan">
      <formula>0</formula>
    </cfRule>
    <cfRule type="cellIs" dxfId="34" priority="31" operator="greaterThan">
      <formula>0</formula>
    </cfRule>
  </conditionalFormatting>
  <conditionalFormatting sqref="M55 M57">
    <cfRule type="cellIs" dxfId="33" priority="29" operator="lessThan">
      <formula>0</formula>
    </cfRule>
  </conditionalFormatting>
  <conditionalFormatting sqref="C57:D57">
    <cfRule type="cellIs" dxfId="32" priority="27" operator="greaterThan">
      <formula>0</formula>
    </cfRule>
    <cfRule type="cellIs" dxfId="31" priority="28" operator="lessThan">
      <formula>0</formula>
    </cfRule>
  </conditionalFormatting>
  <conditionalFormatting sqref="M57">
    <cfRule type="cellIs" dxfId="30" priority="26" operator="equal">
      <formula>"Fehler"</formula>
    </cfRule>
  </conditionalFormatting>
  <conditionalFormatting sqref="E55:L55">
    <cfRule type="cellIs" dxfId="29" priority="25" operator="lessThan">
      <formula>0</formula>
    </cfRule>
  </conditionalFormatting>
  <conditionalFormatting sqref="M93 M107 M109 M113:M120">
    <cfRule type="cellIs" dxfId="28" priority="33" operator="notEqual">
      <formula>0</formula>
    </cfRule>
  </conditionalFormatting>
  <conditionalFormatting sqref="M65">
    <cfRule type="cellIs" dxfId="27" priority="38" operator="equal">
      <formula>"Barunterh. K. ungedeckt"</formula>
    </cfRule>
    <cfRule type="cellIs" dxfId="26" priority="39" operator="notEqual">
      <formula>1</formula>
    </cfRule>
  </conditionalFormatting>
  <conditionalFormatting sqref="M84:M88">
    <cfRule type="cellIs" dxfId="25" priority="34" operator="notEqual">
      <formula>0</formula>
    </cfRule>
  </conditionalFormatting>
  <conditionalFormatting sqref="A118:L118">
    <cfRule type="expression" dxfId="24" priority="24">
      <formula>$C$118&lt;&gt;0</formula>
    </cfRule>
  </conditionalFormatting>
  <conditionalFormatting sqref="K55:L55 K68:L70 K93:L97 K113:L114 K73:L74 K81:L88 K116:L118 K115:L115 K48:L49 K42:L43 K21:L22">
    <cfRule type="expression" dxfId="23" priority="22">
      <formula>$L$3=""</formula>
    </cfRule>
  </conditionalFormatting>
  <conditionalFormatting sqref="I55:J55 I68:J70 I93:J97 I113:J114 I73:J74 I81:J88 I116:J118 I115:J115 I21:J22 I42:J43 I48:J49">
    <cfRule type="expression" dxfId="22" priority="21">
      <formula>$J$3=""</formula>
    </cfRule>
  </conditionalFormatting>
  <conditionalFormatting sqref="G55:H55 G68:H70 G93:H97 G113:H114 G73:H74 G81:H88 G116:H118 G115:H115 G48:H49 G42:H43 G21:H22">
    <cfRule type="expression" dxfId="21" priority="20">
      <formula>$H$3=""</formula>
    </cfRule>
  </conditionalFormatting>
  <conditionalFormatting sqref="E39:F41">
    <cfRule type="cellIs" dxfId="20" priority="56" operator="notEqual">
      <formula>$F$3&lt;&gt;""</formula>
    </cfRule>
  </conditionalFormatting>
  <conditionalFormatting sqref="E55:F55 E68:F70 E93:F97 E113:F114 E73:F74 E81:F88 E116:F118 E115:F115 E48:F49 E42:F43 E21:F22">
    <cfRule type="expression" dxfId="19" priority="57">
      <formula>$F$3=""</formula>
    </cfRule>
  </conditionalFormatting>
  <conditionalFormatting sqref="E37:F38">
    <cfRule type="cellIs" dxfId="18" priority="19" operator="notEqual">
      <formula>$F$3&lt;&gt;""</formula>
    </cfRule>
  </conditionalFormatting>
  <conditionalFormatting sqref="G16:H17 G19:H20">
    <cfRule type="cellIs" dxfId="17" priority="17" operator="notEqual">
      <formula>$H$3&lt;&gt;""</formula>
    </cfRule>
  </conditionalFormatting>
  <conditionalFormatting sqref="E16:F17 E19:F20">
    <cfRule type="cellIs" dxfId="16" priority="18" operator="notEqual">
      <formula>$F$3&lt;&gt;""</formula>
    </cfRule>
  </conditionalFormatting>
  <conditionalFormatting sqref="G27:H27 G29:H36">
    <cfRule type="cellIs" dxfId="15" priority="16" operator="notEqual">
      <formula>$H$3&lt;&gt;""</formula>
    </cfRule>
  </conditionalFormatting>
  <conditionalFormatting sqref="E27:F27 E29:F36">
    <cfRule type="cellIs" dxfId="14" priority="15" operator="notEqual">
      <formula>$F$3&lt;&gt;""</formula>
    </cfRule>
  </conditionalFormatting>
  <conditionalFormatting sqref="G28:H28">
    <cfRule type="cellIs" dxfId="13" priority="14" operator="notEqual">
      <formula>$H$3&lt;&gt;""</formula>
    </cfRule>
  </conditionalFormatting>
  <conditionalFormatting sqref="E28:F28">
    <cfRule type="cellIs" dxfId="12" priority="13" operator="notEqual">
      <formula>$F$3&lt;&gt;""</formula>
    </cfRule>
  </conditionalFormatting>
  <conditionalFormatting sqref="M4">
    <cfRule type="containsText" dxfId="11" priority="12" operator="containsText" text="nicht ausgefüllt">
      <formula>NOT(ISERROR(SEARCH("nicht ausgefüllt",M4)))</formula>
    </cfRule>
  </conditionalFormatting>
  <conditionalFormatting sqref="F82">
    <cfRule type="cellIs" dxfId="10" priority="11" operator="notEqual">
      <formula>$F$3&lt;&gt;""</formula>
    </cfRule>
  </conditionalFormatting>
  <conditionalFormatting sqref="E82">
    <cfRule type="expression" dxfId="9" priority="9">
      <formula>$E$81="Übersch.ant. gesamt"</formula>
    </cfRule>
    <cfRule type="cellIs" dxfId="8" priority="10" operator="notEqual">
      <formula>$F$3&lt;&gt;""</formula>
    </cfRule>
  </conditionalFormatting>
  <conditionalFormatting sqref="G82">
    <cfRule type="expression" dxfId="7" priority="7">
      <formula>$G$81="Übersch.ant. gesamt"</formula>
    </cfRule>
  </conditionalFormatting>
  <conditionalFormatting sqref="G82:H82">
    <cfRule type="cellIs" dxfId="6" priority="8" operator="notEqual">
      <formula>$H$3&lt;&gt;""</formula>
    </cfRule>
  </conditionalFormatting>
  <conditionalFormatting sqref="I82:J82">
    <cfRule type="cellIs" dxfId="5" priority="6" operator="notEqual">
      <formula>$J$3&lt;&gt;""</formula>
    </cfRule>
  </conditionalFormatting>
  <conditionalFormatting sqref="I82">
    <cfRule type="expression" dxfId="4" priority="5">
      <formula>$I$81="Übersch.ant. gesamt"</formula>
    </cfRule>
  </conditionalFormatting>
  <conditionalFormatting sqref="K82:L82">
    <cfRule type="cellIs" dxfId="3" priority="4" operator="notEqual">
      <formula>$L$3&lt;&gt;""</formula>
    </cfRule>
  </conditionalFormatting>
  <conditionalFormatting sqref="K82">
    <cfRule type="expression" dxfId="2" priority="3">
      <formula>$K$81="Übersch.ant. gesamt"</formula>
    </cfRule>
  </conditionalFormatting>
  <conditionalFormatting sqref="M79">
    <cfRule type="expression" dxfId="1" priority="2">
      <formula>$M$79&lt;&gt;"ok"</formula>
    </cfRule>
  </conditionalFormatting>
  <conditionalFormatting sqref="D4">
    <cfRule type="expression" dxfId="0" priority="1">
      <formula>AND($D$4&lt;&gt;"j",$D$4&lt;&gt;"n")</formula>
    </cfRule>
  </conditionalFormatting>
  <pageMargins left="0.70866141732283472" right="0.70866141732283472" top="0.78740157480314965" bottom="0.78740157480314965" header="0.31496062992125984" footer="0.31496062992125984"/>
  <pageSetup paperSize="9" scale="49" fitToHeight="0" orientation="landscape" horizontalDpi="1200" verticalDpi="1200" r:id="rId1"/>
  <headerFooter>
    <oddHeader>&amp;A</oddHeader>
    <oddFooter>&amp;F</oddFooter>
  </headerFooter>
  <rowBreaks count="1" manualBreakCount="1">
    <brk id="58"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Phase</vt:lpstr>
      <vt:lpstr>Phase!Druckbereich</vt:lpstr>
      <vt:lpstr>Phase!Drucktitel</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Neidhart</dc:creator>
  <cp:lastModifiedBy>Patrick Neidhart</cp:lastModifiedBy>
  <cp:lastPrinted>2021-08-10T08:07:12Z</cp:lastPrinted>
  <dcterms:created xsi:type="dcterms:W3CDTF">2019-02-05T13:23:15Z</dcterms:created>
  <dcterms:modified xsi:type="dcterms:W3CDTF">2021-08-13T14:54:14Z</dcterms:modified>
</cp:coreProperties>
</file>