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KG\juristische und andere Hilfsmittel\Richtlinien und Register\ZGB Berechnung Unterhaltsbeiträge\Unterhaltsrechner für Homepage\"/>
    </mc:Choice>
  </mc:AlternateContent>
  <bookViews>
    <workbookView xWindow="0" yWindow="0" windowWidth="28800" windowHeight="12930"/>
  </bookViews>
  <sheets>
    <sheet name="Phase" sheetId="16" r:id="rId1"/>
  </sheets>
  <definedNames>
    <definedName name="_xlnm.Print_Area" localSheetId="0">Phase!$A$1:$M$120</definedName>
    <definedName name="_xlnm.Print_Titles" localSheetId="0">Phase!$1:$4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6" l="1"/>
  <c r="K117" i="16"/>
  <c r="I117" i="16"/>
  <c r="D103" i="16"/>
  <c r="C103" i="16"/>
  <c r="L87" i="16"/>
  <c r="K87" i="16"/>
  <c r="J87" i="16"/>
  <c r="I87" i="16"/>
  <c r="K84" i="16"/>
  <c r="K85" i="16" s="1"/>
  <c r="I84" i="16"/>
  <c r="J85" i="16" s="1"/>
  <c r="L83" i="16"/>
  <c r="K83" i="16"/>
  <c r="J83" i="16"/>
  <c r="I83" i="16"/>
  <c r="L81" i="16"/>
  <c r="K81" i="16"/>
  <c r="J81" i="16"/>
  <c r="I81" i="16"/>
  <c r="L73" i="16"/>
  <c r="K73" i="16"/>
  <c r="J73" i="16"/>
  <c r="I73" i="16"/>
  <c r="M64" i="16"/>
  <c r="M63" i="16"/>
  <c r="K48" i="16"/>
  <c r="J48" i="16"/>
  <c r="L42" i="16"/>
  <c r="K43" i="16" s="1"/>
  <c r="K42" i="16"/>
  <c r="J42" i="16"/>
  <c r="I42" i="16"/>
  <c r="I43" i="16" s="1"/>
  <c r="H42" i="16"/>
  <c r="G42" i="16"/>
  <c r="F42" i="16"/>
  <c r="E42" i="16"/>
  <c r="D42" i="16"/>
  <c r="C42" i="16"/>
  <c r="L21" i="16"/>
  <c r="K22" i="16" s="1"/>
  <c r="K21" i="16"/>
  <c r="J21" i="16"/>
  <c r="I21" i="16"/>
  <c r="H21" i="16"/>
  <c r="G21" i="16"/>
  <c r="F21" i="16"/>
  <c r="E21" i="16"/>
  <c r="D21" i="16"/>
  <c r="C21" i="16"/>
  <c r="L13" i="16"/>
  <c r="K13" i="16"/>
  <c r="J13" i="16"/>
  <c r="I13" i="16"/>
  <c r="H13" i="16"/>
  <c r="G13" i="16"/>
  <c r="F13" i="16"/>
  <c r="E13" i="16"/>
  <c r="M3" i="16"/>
  <c r="J88" i="16" l="1"/>
  <c r="J94" i="16" s="1"/>
  <c r="K88" i="16"/>
  <c r="K94" i="16" s="1"/>
  <c r="H48" i="16"/>
  <c r="G43" i="16"/>
  <c r="G48" i="16"/>
  <c r="F48" i="16"/>
  <c r="D49" i="16"/>
  <c r="D100" i="16" s="1"/>
  <c r="C49" i="16"/>
  <c r="C100" i="16" s="1"/>
  <c r="G22" i="16"/>
  <c r="K96" i="16"/>
  <c r="K114" i="16" s="1"/>
  <c r="L96" i="16"/>
  <c r="L114" i="16" s="1"/>
  <c r="I96" i="16"/>
  <c r="I114" i="16" s="1"/>
  <c r="E48" i="16"/>
  <c r="E23" i="16"/>
  <c r="E22" i="16"/>
  <c r="E44" i="16"/>
  <c r="L116" i="16"/>
  <c r="M22" i="16"/>
  <c r="M43" i="16"/>
  <c r="K116" i="16"/>
  <c r="I48" i="16"/>
  <c r="I49" i="16" s="1"/>
  <c r="I22" i="16"/>
  <c r="E43" i="16"/>
  <c r="J96" i="16"/>
  <c r="J114" i="16" s="1"/>
  <c r="L48" i="16"/>
  <c r="K49" i="16" s="1"/>
  <c r="L85" i="16"/>
  <c r="L88" i="16" s="1"/>
  <c r="L94" i="16" s="1"/>
  <c r="J116" i="16"/>
  <c r="I116" i="16"/>
  <c r="I85" i="16"/>
  <c r="I88" i="16" s="1"/>
  <c r="I94" i="16" s="1"/>
  <c r="D73" i="16" l="1"/>
  <c r="C101" i="16" s="1"/>
  <c r="G49" i="16"/>
  <c r="D58" i="16"/>
  <c r="C58" i="16"/>
  <c r="M49" i="16"/>
  <c r="C56" i="16" s="1"/>
  <c r="E50" i="16"/>
  <c r="E49" i="16"/>
  <c r="D56" i="16" l="1"/>
  <c r="D57" i="16" s="1"/>
  <c r="D106" i="16" s="1"/>
  <c r="M79" i="16"/>
  <c r="F73" i="16"/>
  <c r="H73" i="16"/>
  <c r="M58" i="16"/>
  <c r="C54" i="16"/>
  <c r="E65" i="16" s="1"/>
  <c r="C57" i="16" l="1"/>
  <c r="C106" i="16" s="1"/>
  <c r="C55" i="16"/>
  <c r="D65" i="16"/>
  <c r="J69" i="16" s="1"/>
  <c r="M55" i="16"/>
  <c r="D55" i="16"/>
  <c r="C65" i="16"/>
  <c r="I69" i="16" l="1"/>
  <c r="D69" i="16"/>
  <c r="K68" i="16"/>
  <c r="C68" i="16"/>
  <c r="G69" i="16"/>
  <c r="G68" i="16"/>
  <c r="E69" i="16"/>
  <c r="I68" i="16"/>
  <c r="J55" i="16" s="1"/>
  <c r="E68" i="16"/>
  <c r="K69" i="16"/>
  <c r="L69" i="16"/>
  <c r="L68" i="16"/>
  <c r="K55" i="16"/>
  <c r="G55" i="16"/>
  <c r="I55" i="16"/>
  <c r="E55" i="16"/>
  <c r="F68" i="16"/>
  <c r="D68" i="16"/>
  <c r="F69" i="16"/>
  <c r="J68" i="16"/>
  <c r="M65" i="16"/>
  <c r="H69" i="16"/>
  <c r="H68" i="16"/>
  <c r="C69" i="16"/>
  <c r="H55" i="16" l="1"/>
  <c r="L55" i="16"/>
  <c r="F55" i="16"/>
  <c r="I70" i="16"/>
  <c r="I74" i="16" s="1"/>
  <c r="G70" i="16"/>
  <c r="C70" i="16"/>
  <c r="K70" i="16"/>
  <c r="K74" i="16" s="1"/>
  <c r="L93" i="16"/>
  <c r="L95" i="16" s="1"/>
  <c r="L97" i="16" s="1"/>
  <c r="E70" i="16"/>
  <c r="I93" i="16"/>
  <c r="I95" i="16" s="1"/>
  <c r="I97" i="16" s="1"/>
  <c r="L70" i="16"/>
  <c r="L74" i="16" s="1"/>
  <c r="M69" i="16"/>
  <c r="K93" i="16"/>
  <c r="K95" i="16" s="1"/>
  <c r="K97" i="16" s="1"/>
  <c r="D70" i="16"/>
  <c r="D93" i="16"/>
  <c r="H70" i="16"/>
  <c r="H74" i="16" s="1"/>
  <c r="H93" i="16"/>
  <c r="C93" i="16"/>
  <c r="G93" i="16"/>
  <c r="J93" i="16"/>
  <c r="J95" i="16" s="1"/>
  <c r="J70" i="16"/>
  <c r="J74" i="16" s="1"/>
  <c r="M68" i="16"/>
  <c r="F70" i="16"/>
  <c r="F74" i="16" s="1"/>
  <c r="F93" i="16"/>
  <c r="E93" i="16"/>
  <c r="M56" i="16" l="1"/>
  <c r="I118" i="16"/>
  <c r="C73" i="16"/>
  <c r="C74" i="16" s="1"/>
  <c r="C102" i="16" s="1"/>
  <c r="K118" i="16"/>
  <c r="L113" i="16"/>
  <c r="L115" i="16" s="1"/>
  <c r="I113" i="16"/>
  <c r="I115" i="16" s="1"/>
  <c r="K113" i="16"/>
  <c r="K115" i="16" s="1"/>
  <c r="J97" i="16"/>
  <c r="J113" i="16"/>
  <c r="J115" i="16" s="1"/>
  <c r="C80" i="16"/>
  <c r="M93" i="16"/>
  <c r="D74" i="16"/>
  <c r="M70" i="16"/>
  <c r="M74" i="16" s="1"/>
  <c r="D101" i="16" l="1"/>
  <c r="E73" i="16"/>
  <c r="G73" i="16"/>
  <c r="D96" i="16"/>
  <c r="D114" i="16" s="1"/>
  <c r="C96" i="16"/>
  <c r="M73" i="16"/>
  <c r="D80" i="16"/>
  <c r="M80" i="16" s="1"/>
  <c r="D102" i="16"/>
  <c r="M71" i="16"/>
  <c r="E81" i="16"/>
  <c r="E83" i="16" s="1"/>
  <c r="G81" i="16"/>
  <c r="G83" i="16" s="1"/>
  <c r="H81" i="16" l="1"/>
  <c r="H83" i="16" s="1"/>
  <c r="G84" i="16" s="1"/>
  <c r="F96" i="16"/>
  <c r="F114" i="16" s="1"/>
  <c r="E96" i="16"/>
  <c r="E114" i="16" s="1"/>
  <c r="E74" i="16"/>
  <c r="G96" i="16"/>
  <c r="G114" i="16" s="1"/>
  <c r="H96" i="16"/>
  <c r="H114" i="16" s="1"/>
  <c r="G74" i="16"/>
  <c r="C114" i="16"/>
  <c r="D81" i="16"/>
  <c r="F81" i="16"/>
  <c r="F83" i="16" s="1"/>
  <c r="E84" i="16" s="1"/>
  <c r="C83" i="16" s="1"/>
  <c r="C81" i="16"/>
  <c r="G85" i="16" l="1"/>
  <c r="D83" i="16"/>
  <c r="M96" i="16"/>
  <c r="M114" i="16"/>
  <c r="M81" i="16"/>
  <c r="H85" i="16"/>
  <c r="G117" i="16"/>
  <c r="F85" i="16"/>
  <c r="E85" i="16"/>
  <c r="C117" i="16"/>
  <c r="E117" i="16"/>
  <c r="M85" i="16" l="1"/>
  <c r="M84" i="16"/>
  <c r="C104" i="16"/>
  <c r="C86" i="16"/>
  <c r="C87" i="16" s="1"/>
  <c r="C88" i="16" s="1"/>
  <c r="D104" i="16"/>
  <c r="D87" i="16"/>
  <c r="D88" i="16" s="1"/>
  <c r="D94" i="16" s="1"/>
  <c r="D86" i="16"/>
  <c r="M117" i="16"/>
  <c r="C94" i="16" l="1"/>
  <c r="C118" i="16"/>
  <c r="D105" i="16"/>
  <c r="D107" i="16" s="1"/>
  <c r="D119" i="16" s="1"/>
  <c r="H87" i="16"/>
  <c r="H88" i="16" s="1"/>
  <c r="H94" i="16" s="1"/>
  <c r="F87" i="16"/>
  <c r="F88" i="16" s="1"/>
  <c r="F94" i="16" s="1"/>
  <c r="C105" i="16"/>
  <c r="C107" i="16" s="1"/>
  <c r="E87" i="16"/>
  <c r="E88" i="16" s="1"/>
  <c r="E94" i="16" s="1"/>
  <c r="G87" i="16"/>
  <c r="G88" i="16" s="1"/>
  <c r="G94" i="16" s="1"/>
  <c r="M88" i="16" l="1"/>
  <c r="C95" i="16"/>
  <c r="M87" i="16"/>
  <c r="E95" i="16"/>
  <c r="E118" i="16"/>
  <c r="C119" i="16"/>
  <c r="M119" i="16" s="1"/>
  <c r="M107" i="16"/>
  <c r="G95" i="16"/>
  <c r="G118" i="16"/>
  <c r="C97" i="16" l="1"/>
  <c r="C109" i="16" s="1"/>
  <c r="F95" i="16"/>
  <c r="F116" i="16" s="1"/>
  <c r="M118" i="16"/>
  <c r="D95" i="16"/>
  <c r="G97" i="16"/>
  <c r="G116" i="16"/>
  <c r="H95" i="16"/>
  <c r="H116" i="16" s="1"/>
  <c r="E116" i="16"/>
  <c r="E113" i="16"/>
  <c r="E115" i="16" s="1"/>
  <c r="E97" i="16"/>
  <c r="F97" i="16" l="1"/>
  <c r="F113" i="16"/>
  <c r="F115" i="16" s="1"/>
  <c r="M94" i="16"/>
  <c r="G113" i="16"/>
  <c r="H97" i="16"/>
  <c r="H113" i="16"/>
  <c r="H115" i="16" s="1"/>
  <c r="D97" i="16"/>
  <c r="M95" i="16"/>
  <c r="C113" i="16" l="1"/>
  <c r="G115" i="16"/>
  <c r="D113" i="16"/>
  <c r="D116" i="16" s="1"/>
  <c r="D109" i="16"/>
  <c r="M109" i="16" s="1"/>
  <c r="M97" i="16"/>
  <c r="C115" i="16" l="1"/>
  <c r="C116" i="16"/>
  <c r="C120" i="16"/>
  <c r="D120" i="16"/>
  <c r="D115" i="16"/>
  <c r="M115" i="16" s="1"/>
  <c r="M113" i="16"/>
  <c r="M120" i="16" l="1"/>
  <c r="M116" i="16"/>
</calcChain>
</file>

<file path=xl/comments1.xml><?xml version="1.0" encoding="utf-8"?>
<comments xmlns="http://schemas.openxmlformats.org/spreadsheetml/2006/main">
  <authors>
    <author>Patrick Neidhart</author>
  </authors>
  <commentList>
    <comment ref="B9" authorId="0" shapeId="0">
      <text>
        <r>
          <rPr>
            <sz val="13"/>
            <color indexed="81"/>
            <rFont val="Segoe UI"/>
            <family val="2"/>
          </rPr>
          <t>monatliches Einkommen (inkl. 13. Monatslohn)</t>
        </r>
      </text>
    </comment>
    <comment ref="B15" authorId="0" shapeId="0">
      <text>
        <r>
          <rPr>
            <sz val="13"/>
            <color indexed="81"/>
            <rFont val="Segoe UI"/>
            <family val="2"/>
          </rPr>
          <t>Leistungen (Familienzulagen, Rentenleistungen etc.), die den Eltern ausbezahlt werden. Auf der Seite des Elternteils eintragen, welcher die Leistungen tatsächlich bezieht.</t>
        </r>
      </text>
    </comment>
    <comment ref="B18" authorId="0" shapeId="0">
      <text>
        <r>
          <rPr>
            <sz val="13"/>
            <color indexed="81"/>
            <rFont val="Segoe UI"/>
            <family val="2"/>
          </rPr>
          <t>Anrechenbarer Teil des Einkommens, das den Kindern ausbezahlt wird.</t>
        </r>
      </text>
    </comment>
    <comment ref="B19" authorId="0" shapeId="0">
      <text>
        <r>
          <rPr>
            <sz val="13"/>
            <color indexed="81"/>
            <rFont val="Segoe UI"/>
            <family val="2"/>
          </rPr>
          <t>Für die Unterhaltsberechnung anzurechnendes monatliches Einkommen der Kinder (Bsp. Anteil des Lehrlingslohns).</t>
        </r>
      </text>
    </comment>
    <comment ref="B54" authorId="0" shapeId="0">
      <text>
        <r>
          <rPr>
            <sz val="13"/>
            <color indexed="81"/>
            <rFont val="Segoe UI"/>
            <family val="2"/>
          </rPr>
          <t>Sind genügend Mittel vorhanden, um den Barunterhalt der Kinder zu decken?</t>
        </r>
      </text>
    </comment>
    <comment ref="B55" authorId="0" shapeId="0">
      <text>
        <r>
          <rPr>
            <sz val="13"/>
            <color indexed="81"/>
            <rFont val="Segoe UI"/>
            <family val="2"/>
          </rPr>
          <t>Kann der betreffende Elternteil den Anteil des Nettobedarfs der Kinder (NBK) auf seiner Seite decken? Allfällige Fehlbeträge werden angezeigt.</t>
        </r>
      </text>
    </comment>
    <comment ref="B63" authorId="0" shapeId="0">
      <text>
        <r>
          <rPr>
            <sz val="13"/>
            <color indexed="81"/>
            <rFont val="Segoe UI"/>
            <family val="2"/>
          </rPr>
          <t>Eingabe als Bruch oder Dezimalzahl zwischen 0 und 1. Muss in der Summe 1 ergeben (siehe letzte Spalte). Wirkung: siehe Bemerkung</t>
        </r>
      </text>
    </comment>
    <comment ref="B64" authorId="0" shapeId="0">
      <text>
        <r>
          <rPr>
            <sz val="13"/>
            <color indexed="81"/>
            <rFont val="Segoe UI"/>
            <family val="2"/>
          </rPr>
          <t>Eingabe als Bruch oder Dezimalzahl zwischen 0 und 1. Muss in der Summe 1 ergeben (siehe letzte Spalte). Wirkung: siehe Bemerkung</t>
        </r>
      </text>
    </comment>
    <comment ref="B67" authorId="0" shapeId="0">
      <text>
        <r>
          <rPr>
            <sz val="13"/>
            <color indexed="81"/>
            <rFont val="Segoe UI"/>
            <family val="2"/>
          </rPr>
          <t>Verteilung des Nettobedarfs der Kinder (NBK). Ergibt einen Teil des Barunterhalts.</t>
        </r>
      </text>
    </comment>
    <comment ref="B68" authorId="0" shapeId="0">
      <text>
        <r>
          <rPr>
            <sz val="13"/>
            <color indexed="81"/>
            <rFont val="Segoe UI"/>
            <family val="2"/>
          </rPr>
          <t xml:space="preserve">Aus eigenen Mitteln zu tragender Anteil am Nettobedarf der Kinder auf der Seite des anderen Elternteils. Ergibt durch gegenseitige Verrechnung einen Teil des Barunterhalts. </t>
        </r>
      </text>
    </comment>
    <comment ref="B69" authorId="0" shapeId="0">
      <text>
        <r>
          <rPr>
            <sz val="13"/>
            <color indexed="81"/>
            <rFont val="Segoe UI"/>
            <family val="2"/>
          </rPr>
          <t>Kontroll-/Hilfsrechnung: Zeigt den aus eigenen Mittel zu tragenden Anteil am Nettobedarf der Kinder auf der eigenen Seite an.</t>
        </r>
      </text>
    </comment>
    <comment ref="B70" authorId="0" shapeId="0">
      <text>
        <r>
          <rPr>
            <sz val="13"/>
            <color indexed="81"/>
            <rFont val="Segoe UI"/>
            <family val="2"/>
          </rPr>
          <t>Kontroll-/Hilfsrechnung: Summe der beiden Anteile.</t>
        </r>
      </text>
    </comment>
    <comment ref="B74" authorId="0" shapeId="0">
      <text>
        <r>
          <rPr>
            <sz val="13"/>
            <color indexed="81"/>
            <rFont val="Segoe UI"/>
            <family val="2"/>
          </rPr>
          <t>Kontroll-/Hilfsrechnung: Summe der zu tragenden Anteile am Nettobedarf der Kinder und dem zu bezahlenden Betreuungsunterhalt (5.06 + 5.07).</t>
        </r>
      </text>
    </comment>
    <comment ref="B79" authorId="0" shapeId="0">
      <text>
        <r>
          <rPr>
            <sz val="13"/>
            <color indexed="81"/>
            <rFont val="Segoe UI"/>
            <family val="2"/>
          </rPr>
          <t>Möglichkeit zur Ausscheidung einer Sparquote, die dem betreffenden Ehegatten vorab zugewiesen wird. Verringert den zu verteilenden Überschuss (vgl. letzte Spalte).</t>
        </r>
      </text>
    </comment>
    <comment ref="B80" authorId="0" shapeId="0">
      <text>
        <r>
          <rPr>
            <sz val="13"/>
            <color indexed="81"/>
            <rFont val="Segoe UI"/>
            <family val="2"/>
          </rPr>
          <t>Verbleibender Überschuss nach Abzug der Sparquote. Bei verheirateten Eltern: Gesamtrechnung (= Total Überschuss Familie - Sparquoten). Bei nicht verheirateten Eltern: separate Berechnung je Elternteil (= eigener Überschuss - Anteil an Kinderkosten [Zeile 5.08] - eigene Sparquote).</t>
        </r>
      </text>
    </comment>
    <comment ref="B81" authorId="0" shapeId="0">
      <text>
        <r>
          <rPr>
            <sz val="13"/>
            <color indexed="81"/>
            <rFont val="Segoe UI"/>
            <family val="2"/>
          </rPr>
          <t>Berechnet die Überschussanteile nach grossen und kleinen Köpfen (Eltern je 1 Anteil und Kinder je 1/2 Anteil). Bei verheirateten Eltern: Gesamtrechnung. Bei nicht verheirateten Eltern: Berechnung für jeden Elternteil separat.</t>
        </r>
      </text>
    </comment>
    <comment ref="B82" authorId="0" shapeId="0">
      <text>
        <r>
          <rPr>
            <sz val="13"/>
            <color indexed="81"/>
            <rFont val="Segoe UI"/>
            <family val="2"/>
          </rPr>
          <t xml:space="preserve">Möglichkeit den Überschussanteil manuell in Fr. festzulegen. Bei verheirateten Eltern: Gesamtrechnung. Bei nicht verheirateten Eltern: Berechnung des Überschusses je Elternteil separat. </t>
        </r>
      </text>
    </comment>
    <comment ref="B85" authorId="0" shapeId="0">
      <text>
        <r>
          <rPr>
            <sz val="13"/>
            <color indexed="81"/>
            <rFont val="Segoe UI"/>
            <family val="2"/>
          </rPr>
          <t xml:space="preserve">Verteilung der Kinderüberschussanteile entsprechend dem Betreuungsverhältnis (vgl. 5.01). </t>
        </r>
      </text>
    </comment>
    <comment ref="B86" authorId="0" shapeId="0">
      <text>
        <r>
          <rPr>
            <sz val="13"/>
            <color indexed="81"/>
            <rFont val="Segoe UI"/>
            <family val="2"/>
          </rPr>
          <t>Zur Deckung des eigenen Überschussanteils verwendete Eigenmittel (aus eigenem Überschuss).</t>
        </r>
      </text>
    </comment>
    <comment ref="B87" authorId="0" shapeId="0">
      <text>
        <r>
          <rPr>
            <sz val="13"/>
            <color indexed="81"/>
            <rFont val="Segoe UI"/>
            <family val="2"/>
          </rPr>
          <t>Zur Deckung des Kinderüberschussanteils verwendete Mittel des betreffenden Elternteils (aus dessen verbleibenden Überschuss).</t>
        </r>
      </text>
    </comment>
    <comment ref="B88" authorId="0" shapeId="0">
      <text>
        <r>
          <rPr>
            <sz val="13"/>
            <color indexed="81"/>
            <rFont val="Segoe UI"/>
            <family val="2"/>
          </rPr>
          <t>Zu bezahlender Kinderüberschussanteil an den anderen Elternteil (= zur Deckung des Kinderüberschussanteils verwendete eigene Mittel [Zeile 6.09] - eigener Kinderüberschussanteil [Zeile 6.07])</t>
        </r>
      </text>
    </comment>
    <comment ref="B91" authorId="0" shapeId="0">
      <text>
        <r>
          <rPr>
            <sz val="13"/>
            <color indexed="81"/>
            <rFont val="Segoe UI"/>
            <family val="2"/>
          </rPr>
          <t>Positive Werte bedeuten, der betreffende Elternteil ist unterhaltspflichtig. Negative Werte bedeuten, der betreffende Elternteil ist unterhaltsberechtigt.</t>
        </r>
      </text>
    </comment>
    <comment ref="B93" authorId="0" shapeId="0">
      <text>
        <r>
          <rPr>
            <sz val="13"/>
            <color indexed="81"/>
            <rFont val="Segoe UI"/>
            <family val="2"/>
          </rPr>
          <t xml:space="preserve">Verrechnet die in Zeile 5.04 berechneten Anteile am Nettobedarf der Kinder. </t>
        </r>
      </text>
    </comment>
    <comment ref="B94" authorId="0" shapeId="0">
      <text>
        <r>
          <rPr>
            <sz val="13"/>
            <color indexed="81"/>
            <rFont val="Segoe UI"/>
            <family val="2"/>
          </rPr>
          <t>Verrechnet die in Zeile 6.08 berechneten Anteile am Kinderüberschussanteil.</t>
        </r>
      </text>
    </comment>
    <comment ref="B95" authorId="0" shapeId="0">
      <text>
        <r>
          <rPr>
            <sz val="13"/>
            <color indexed="81"/>
            <rFont val="Segoe UI"/>
            <family val="2"/>
          </rPr>
          <t xml:space="preserve">Berechnet den total geschuldeten Barunterhalt (7.01 + 7.02).
</t>
        </r>
        <r>
          <rPr>
            <b/>
            <sz val="13"/>
            <color indexed="81"/>
            <rFont val="Segoe UI"/>
            <family val="2"/>
          </rPr>
          <t xml:space="preserve">Hinweis: </t>
        </r>
        <r>
          <rPr>
            <sz val="13"/>
            <color indexed="81"/>
            <rFont val="Segoe UI"/>
            <family val="2"/>
          </rPr>
          <t>Einkommen der Kinder ist in diesem Betrag berücksichtigt (Nettobedarfsrechnung). Allfällige separat auszuweisende Familienzulagen werden im letzten Block (8 Dispositiv/Ergebnis) angezeigt.</t>
        </r>
      </text>
    </comment>
    <comment ref="B113" authorId="0" shapeId="0">
      <text>
        <r>
          <rPr>
            <sz val="13"/>
            <color indexed="81"/>
            <rFont val="Segoe UI"/>
            <family val="2"/>
          </rPr>
          <t xml:space="preserve">Berechnet den zu bezahlenden Barunterhalt unter Abzug der Familienzulagen.
</t>
        </r>
        <r>
          <rPr>
            <b/>
            <sz val="13"/>
            <color indexed="81"/>
            <rFont val="Segoe UI"/>
            <family val="2"/>
          </rPr>
          <t xml:space="preserve">Hinweis: </t>
        </r>
        <r>
          <rPr>
            <sz val="13"/>
            <color indexed="81"/>
            <rFont val="Segoe UI"/>
            <family val="2"/>
          </rPr>
          <t>Die Familienzulagen werden vom zu bezahlenden Barunterhalt abgezogen, sofern die Unterhaltsschuld den Betrag der bezogenen Familienzulagen übersteigt. In diesem Fall sind die Familienzulagen zusätzlich zum Barunterhalt geschuldet. Ist der geschuldete Barunterhalt tiefer als die bezogenen Familienzulagen, werden letztere dem unterhaltspflichtigen Elternteil belassen und nicht vom geschuldeten Barunterhalt abgezogen.</t>
        </r>
      </text>
    </comment>
    <comment ref="B115" authorId="0" shapeId="0">
      <text>
        <r>
          <rPr>
            <sz val="13"/>
            <color indexed="81"/>
            <rFont val="Segoe UI"/>
            <family val="2"/>
          </rPr>
          <t>Total zu bezahlender Kinderunterhalt ohne Familienzulagen</t>
        </r>
      </text>
    </comment>
    <comment ref="B116" authorId="0" shapeId="0">
      <text>
        <r>
          <rPr>
            <sz val="13"/>
            <color indexed="81"/>
            <rFont val="Segoe UI"/>
            <family val="2"/>
          </rPr>
          <t>Zeigt an, ob die Familienzulagen zusätzlich geschuldet sind bzw. ein entsprechender Anspruch darauf besteht oder ob die Familienzulagen beim unterhaltspflichtigen Elternteil belassen werden.</t>
        </r>
      </text>
    </comment>
    <comment ref="B117" authorId="0" shapeId="0">
      <text>
        <r>
          <rPr>
            <sz val="13"/>
            <color indexed="81"/>
            <rFont val="Segoe UI"/>
            <family val="2"/>
          </rPr>
          <t>Zeigt den gebührenden Kinderunterhalt an, bestehend aus dem Bedarf, dem Betreuungsunterhalt und dem Überschussanteil der Kinder.</t>
        </r>
      </text>
    </comment>
    <comment ref="B118" authorId="0" shapeId="0">
      <text>
        <r>
          <rPr>
            <sz val="13"/>
            <color indexed="81"/>
            <rFont val="Segoe UI"/>
            <family val="2"/>
          </rPr>
          <t>Berechnet einen allfälligen Fehlbetrag zur Deckung des gebührenden Unterhalts der Kinder.</t>
        </r>
      </text>
    </comment>
    <comment ref="B120" authorId="0" shapeId="0">
      <text>
        <r>
          <rPr>
            <sz val="13"/>
            <color indexed="81"/>
            <rFont val="Segoe UI"/>
            <family val="2"/>
          </rPr>
          <t>Total zu bezahlender Unterhalt (Kinderunterhalt und persönlicher Unterhalt; ohne Familienzulagen)</t>
        </r>
      </text>
    </comment>
  </commentList>
</comments>
</file>

<file path=xl/sharedStrings.xml><?xml version="1.0" encoding="utf-8"?>
<sst xmlns="http://schemas.openxmlformats.org/spreadsheetml/2006/main" count="113" uniqueCount="97">
  <si>
    <t>Anteil Vater</t>
  </si>
  <si>
    <t>Anteil Mutter</t>
  </si>
  <si>
    <t>Grundbetrag</t>
  </si>
  <si>
    <t>Mobilitätskosten</t>
  </si>
  <si>
    <t>auswärtige Verpflegung</t>
  </si>
  <si>
    <t>Steuern</t>
  </si>
  <si>
    <t>Einkommen</t>
  </si>
  <si>
    <t>Betreuungsunterhalt</t>
  </si>
  <si>
    <t>Unterhaltsberechnung</t>
  </si>
  <si>
    <t>Bedarf</t>
  </si>
  <si>
    <t>Kind 1</t>
  </si>
  <si>
    <t>Kind 2</t>
  </si>
  <si>
    <t>Kind 3</t>
  </si>
  <si>
    <t>Kind 4</t>
  </si>
  <si>
    <t>Name</t>
  </si>
  <si>
    <t>Wohnkosten</t>
  </si>
  <si>
    <t>Total Bedarf</t>
  </si>
  <si>
    <t>zu bezahlender Betreuungsunterhalt</t>
  </si>
  <si>
    <t>Kinderunterhalt</t>
  </si>
  <si>
    <t>Überschussbeteiligung</t>
  </si>
  <si>
    <t>Sparquote (in Fr.)</t>
  </si>
  <si>
    <t>Analyse</t>
  </si>
  <si>
    <t>Überschussverhältnis</t>
  </si>
  <si>
    <t>Kontrolle</t>
  </si>
  <si>
    <t>Betreuungsverhältnis</t>
  </si>
  <si>
    <t>persönlicher Unterhalt</t>
  </si>
  <si>
    <t>monatl. Einkommen (inkl. 13. ML)</t>
  </si>
  <si>
    <t>Einkommen Eltern</t>
  </si>
  <si>
    <t>Einkommen Kinder</t>
  </si>
  <si>
    <t>Überschuss/Manko</t>
  </si>
  <si>
    <t>Korr. Überschussanteil pauschal in Fr.</t>
  </si>
  <si>
    <t>Überschussant. nach gr./kl. Köpfen in Fr.</t>
  </si>
  <si>
    <t>Sparquote/Überschussanteil</t>
  </si>
  <si>
    <t>Bemerkungen</t>
  </si>
  <si>
    <t>Total Einkommen</t>
  </si>
  <si>
    <t>Betreuungsunterhalt (vgl. 5.07)</t>
  </si>
  <si>
    <t>+ erhalt. Betreuungsunterh. (vgl. 5.07)</t>
  </si>
  <si>
    <t>- total zu trag. Kinderkosten (vgl. 5.08)</t>
  </si>
  <si>
    <t>- eigene Sparquote (vgl. 6.01)</t>
  </si>
  <si>
    <t>- Fehlbetrag (vgl. 4.04)</t>
  </si>
  <si>
    <t>Überschuss/Manko (vgl. 3.03)</t>
  </si>
  <si>
    <t>Beteiligungsverhältnisse</t>
  </si>
  <si>
    <t>Total Überschuss/Manko</t>
  </si>
  <si>
    <t>Ant. an Nettobedarf verr. (vgl. 5.04)</t>
  </si>
  <si>
    <t>Anpassungsmöglichkeit, falls Nettobedarf Kinder nicht gemäss Überschussverhältnis (vgl. 4.05) zu tragen sind.</t>
  </si>
  <si>
    <t>Verteilung Nettobedarf Ki. (Barunterh.)</t>
  </si>
  <si>
    <t>gebührender Unterhalt Kinder</t>
  </si>
  <si>
    <t>Unterhaltsbeiträge</t>
  </si>
  <si>
    <t>Korrektur Verteilung Nettobedarf Kinder</t>
  </si>
  <si>
    <t>Fehlbetrag z. Deckung d. gebühr. Unterh.</t>
  </si>
  <si>
    <t>zu bezahlender persönlicher Unterhalt</t>
  </si>
  <si>
    <t>Dispositiv/Ergebnis</t>
  </si>
  <si>
    <t>zu bez. Betreuungsunterhalt</t>
  </si>
  <si>
    <t>Familienzulagen (Kinder- u. Ausbildungsz.)</t>
  </si>
  <si>
    <t>zzgl. Familienzulagen</t>
  </si>
  <si>
    <t>anzur. monatl. Einkommen (inkl. 13. ML)</t>
  </si>
  <si>
    <t xml:space="preserve">   durch Eltern bezogene Leistungen</t>
  </si>
  <si>
    <t xml:space="preserve">   durch Kinder bezogenes Einkommen</t>
  </si>
  <si>
    <t>Total/Kontrolle</t>
  </si>
  <si>
    <t>Bedarf Kinder deckbar?</t>
  </si>
  <si>
    <t>Nettobedarf Kinder (NBK)</t>
  </si>
  <si>
    <t>eig. Ant. NBK deckbar? (allf. Fehlb.)</t>
  </si>
  <si>
    <t>Ant. am eigenen Ant. Nettobedarf Kinder</t>
  </si>
  <si>
    <t>Überschussanteil in Fr.</t>
  </si>
  <si>
    <r>
      <t>Total zu bezahlender Kinderunterhalt</t>
    </r>
    <r>
      <rPr>
        <sz val="11"/>
        <rFont val="Calibri"/>
        <family val="2"/>
        <scheme val="minor"/>
      </rPr>
      <t xml:space="preserve"> (inkl. Einkommen der K. gem. 1.05-1.08)</t>
    </r>
  </si>
  <si>
    <t>Gesamttotal</t>
  </si>
  <si>
    <t>Total persönlicher Unterhalt</t>
  </si>
  <si>
    <t>zu bez. Barunterh. (ohne Fa-Zul., 1.05-1.06)</t>
  </si>
  <si>
    <t>Zur Deckung d. eig. Ant. verwend. Eigenm.</t>
  </si>
  <si>
    <t>Zur Deckung d. K. Ant. verwend. Mittel d. E.</t>
  </si>
  <si>
    <t>Überschussanteil Kinder  (vgl. 6.10)</t>
  </si>
  <si>
    <t>Total Barunterhalt (7.01 + 7.02)</t>
  </si>
  <si>
    <t>Bemerkungen/Beleg</t>
  </si>
  <si>
    <r>
      <t xml:space="preserve">Total Unterhalt zzgl. allf. Familienzul. </t>
    </r>
    <r>
      <rPr>
        <sz val="11"/>
        <rFont val="Calibri"/>
        <family val="2"/>
        <scheme val="minor"/>
      </rPr>
      <t>(Kinderu. + pers. Unterh.)</t>
    </r>
  </si>
  <si>
    <t>Total Unterhalt (Kinderu. + pers. Unterh.)</t>
  </si>
  <si>
    <t>verheiratet (j/n)?</t>
  </si>
  <si>
    <t>Anzahl Kinder</t>
  </si>
  <si>
    <t>verbl. Überschuss nach Abzug Sparquote</t>
  </si>
  <si>
    <t>Verteil. K.-Übersch. nach Betreuungsverh.</t>
  </si>
  <si>
    <t>Zu bez. K-Übersch.ant. an and. Elternt.</t>
  </si>
  <si>
    <t>j</t>
  </si>
  <si>
    <t>Total zu bez. K.-Unterh. (ohne Fa-Zul.)</t>
  </si>
  <si>
    <t>Wirkt sich auf Verteilung des Überschussanteils der Kinder aus (vgl. 6.07).</t>
  </si>
  <si>
    <t>Vater</t>
  </si>
  <si>
    <t>Mutter</t>
  </si>
  <si>
    <t>Bedarf Eltern deckbar?</t>
  </si>
  <si>
    <t>Fehlbetrag Bedarf Eltern (falls vorh.)</t>
  </si>
  <si>
    <t>Anteil am Nettobedarf der Kinder (in %)</t>
  </si>
  <si>
    <t>Ant. am NBK des and. Elternteils (in Fr.)</t>
  </si>
  <si>
    <t>Ant. an and. Elternt. + eig. Ant. (5.04 + 5.05)</t>
  </si>
  <si>
    <t>Ant. an and. Elternt. + eig. Ant. + Betr.u'h.</t>
  </si>
  <si>
    <t>Krankenkasse (KVG)</t>
  </si>
  <si>
    <t>Krankenkasse (VVG)</t>
  </si>
  <si>
    <t>Fremdbetreuungskosten</t>
  </si>
  <si>
    <t>Schulkosten</t>
  </si>
  <si>
    <t>- eigener Überschussanteil (vgl. 6.06)</t>
  </si>
  <si>
    <t>- total zu trag. Überschussant. K. (vgl. 6.09)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</si>
</sst>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CHF&quot;\ #,##0.00"/>
    <numFmt numFmtId="165" formatCode="&quot;Fr.&quot;\ #,##0.00"/>
  </numFmts>
  <fonts count="13" x14ac:knownFonts="1">
    <font>
      <sz val="11"/>
      <color theme="1"/>
      <name val="Calibri"/>
      <family val="2"/>
      <scheme val="minor"/>
    </font>
    <font>
      <sz val="11"/>
      <color rgb="FF3F3F76"/>
      <name val="Calibri"/>
      <family val="2"/>
      <scheme val="minor"/>
    </font>
    <font>
      <sz val="11"/>
      <name val="Calibri"/>
      <family val="2"/>
      <scheme val="minor"/>
    </font>
    <font>
      <b/>
      <sz val="11"/>
      <name val="Calibri"/>
      <family val="2"/>
      <scheme val="minor"/>
    </font>
    <font>
      <b/>
      <sz val="16"/>
      <name val="Calibri"/>
      <family val="2"/>
      <scheme val="minor"/>
    </font>
    <font>
      <b/>
      <sz val="14"/>
      <name val="Calibri"/>
      <family val="2"/>
      <scheme val="minor"/>
    </font>
    <font>
      <sz val="11"/>
      <color theme="1" tint="0.34998626667073579"/>
      <name val="Calibri"/>
      <family val="2"/>
      <scheme val="minor"/>
    </font>
    <font>
      <sz val="11"/>
      <color theme="0"/>
      <name val="Calibri"/>
      <family val="2"/>
      <scheme val="minor"/>
    </font>
    <font>
      <sz val="11"/>
      <color theme="1" tint="0.499984740745262"/>
      <name val="Calibri"/>
      <family val="2"/>
      <scheme val="minor"/>
    </font>
    <font>
      <b/>
      <sz val="11"/>
      <color theme="1" tint="0.499984740745262"/>
      <name val="Calibri"/>
      <family val="2"/>
      <scheme val="minor"/>
    </font>
    <font>
      <sz val="13"/>
      <color indexed="81"/>
      <name val="Segoe UI"/>
      <family val="2"/>
    </font>
    <font>
      <b/>
      <sz val="13"/>
      <color indexed="81"/>
      <name val="Segoe UI"/>
      <family val="2"/>
    </font>
    <font>
      <b/>
      <sz val="13"/>
      <name val="Calibri"/>
      <family val="2"/>
      <scheme val="minor"/>
    </font>
  </fonts>
  <fills count="5">
    <fill>
      <patternFill patternType="none"/>
    </fill>
    <fill>
      <patternFill patternType="gray125"/>
    </fill>
    <fill>
      <patternFill patternType="solid">
        <fgColor rgb="FFFFCC99"/>
      </patternFill>
    </fill>
    <fill>
      <patternFill patternType="solid">
        <fgColor rgb="FFEAF3FA"/>
        <bgColor indexed="64"/>
      </patternFill>
    </fill>
    <fill>
      <patternFill patternType="solid">
        <fgColor rgb="FFD7E6F5"/>
        <bgColor indexed="64"/>
      </patternFill>
    </fill>
  </fills>
  <borders count="83">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theme="1" tint="0.499984740745262"/>
      </right>
      <top style="thin">
        <color indexed="64"/>
      </top>
      <bottom style="thin">
        <color theme="0" tint="-0.24994659260841701"/>
      </bottom>
      <diagonal/>
    </border>
    <border>
      <left style="thin">
        <color theme="1" tint="0.499984740745262"/>
      </left>
      <right style="thin">
        <color theme="1" tint="0.499984740745262"/>
      </right>
      <top style="thin">
        <color indexed="64"/>
      </top>
      <bottom style="thin">
        <color theme="0" tint="-0.24994659260841701"/>
      </bottom>
      <diagonal/>
    </border>
    <border>
      <left style="thin">
        <color theme="1" tint="0.499984740745262"/>
      </left>
      <right style="thin">
        <color theme="0" tint="-0.24994659260841701"/>
      </right>
      <top style="thin">
        <color indexed="64"/>
      </top>
      <bottom style="thin">
        <color theme="0" tint="-0.24994659260841701"/>
      </bottom>
      <diagonal/>
    </border>
    <border>
      <left style="thin">
        <color theme="0" tint="-0.24994659260841701"/>
      </left>
      <right style="thin">
        <color theme="1" tint="0.499984740745262"/>
      </right>
      <top style="thin">
        <color indexed="64"/>
      </top>
      <bottom style="thin">
        <color theme="0" tint="-0.24994659260841701"/>
      </bottom>
      <diagonal/>
    </border>
    <border>
      <left style="thin">
        <color theme="1" tint="0.499984740745262"/>
      </left>
      <right style="thin">
        <color indexed="64"/>
      </right>
      <top style="thin">
        <color indexed="64"/>
      </top>
      <bottom style="thin">
        <color theme="0" tint="-0.24994659260841701"/>
      </bottom>
      <diagonal/>
    </border>
    <border>
      <left style="thin">
        <color indexed="64"/>
      </left>
      <right style="thin">
        <color theme="1" tint="0.499984740745262"/>
      </right>
      <top style="thin">
        <color theme="0" tint="-0.24994659260841701"/>
      </top>
      <bottom style="thin">
        <color theme="0" tint="-0.24994659260841701"/>
      </bottom>
      <diagonal/>
    </border>
    <border>
      <left style="thin">
        <color theme="1" tint="0.499984740745262"/>
      </left>
      <right style="thin">
        <color theme="1" tint="0.499984740745262"/>
      </right>
      <top style="thin">
        <color theme="0" tint="-0.24994659260841701"/>
      </top>
      <bottom style="thin">
        <color theme="0" tint="-0.24994659260841701"/>
      </bottom>
      <diagonal/>
    </border>
    <border>
      <left style="thin">
        <color theme="1" tint="0.499984740745262"/>
      </left>
      <right style="thin">
        <color indexed="64"/>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style="thin">
        <color indexed="64"/>
      </left>
      <right style="thin">
        <color theme="1" tint="0.499984740745262"/>
      </right>
      <top style="thin">
        <color theme="0" tint="-0.24994659260841701"/>
      </top>
      <bottom style="thin">
        <color indexed="64"/>
      </bottom>
      <diagonal/>
    </border>
    <border>
      <left style="thin">
        <color theme="1" tint="0.499984740745262"/>
      </left>
      <right style="thin">
        <color theme="1" tint="0.499984740745262"/>
      </right>
      <top style="thin">
        <color theme="0" tint="-0.24994659260841701"/>
      </top>
      <bottom style="thin">
        <color indexed="64"/>
      </bottom>
      <diagonal/>
    </border>
    <border>
      <left style="thin">
        <color theme="1" tint="0.499984740745262"/>
      </left>
      <right style="thin">
        <color indexed="64"/>
      </right>
      <top style="thin">
        <color theme="0" tint="-0.24994659260841701"/>
      </top>
      <bottom style="thin">
        <color indexed="64"/>
      </bottom>
      <diagonal/>
    </border>
    <border>
      <left style="thin">
        <color theme="1" tint="0.499984740745262"/>
      </left>
      <right style="thin">
        <color theme="0" tint="-0.24994659260841701"/>
      </right>
      <top style="thin">
        <color theme="0" tint="-0.24994659260841701"/>
      </top>
      <bottom style="thin">
        <color indexed="64"/>
      </bottom>
      <diagonal/>
    </border>
    <border>
      <left style="thin">
        <color theme="0" tint="-0.24994659260841701"/>
      </left>
      <right style="thin">
        <color theme="1" tint="0.499984740745262"/>
      </right>
      <top style="thin">
        <color theme="0" tint="-0.24994659260841701"/>
      </top>
      <bottom style="thin">
        <color indexed="64"/>
      </bottom>
      <diagonal/>
    </border>
    <border>
      <left style="thin">
        <color theme="1" tint="0.499984740745262"/>
      </left>
      <right style="thin">
        <color theme="0" tint="-0.14996795556505021"/>
      </right>
      <top style="thin">
        <color indexed="64"/>
      </top>
      <bottom style="thin">
        <color theme="0" tint="-0.24994659260841701"/>
      </bottom>
      <diagonal/>
    </border>
    <border>
      <left style="thin">
        <color theme="0" tint="-0.14996795556505021"/>
      </left>
      <right style="thin">
        <color theme="1" tint="0.499984740745262"/>
      </right>
      <top style="thin">
        <color indexed="64"/>
      </top>
      <bottom style="thin">
        <color theme="0" tint="-0.24994659260841701"/>
      </bottom>
      <diagonal/>
    </border>
    <border>
      <left style="thin">
        <color theme="1" tint="0.499984740745262"/>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1" tint="0.499984740745262"/>
      </right>
      <top style="thin">
        <color theme="0" tint="-0.24994659260841701"/>
      </top>
      <bottom style="thin">
        <color theme="0" tint="-0.24994659260841701"/>
      </bottom>
      <diagonal/>
    </border>
    <border>
      <left style="thin">
        <color theme="1" tint="0.499984740745262"/>
      </left>
      <right style="thin">
        <color theme="0" tint="-0.14996795556505021"/>
      </right>
      <top style="thin">
        <color theme="0" tint="-0.24994659260841701"/>
      </top>
      <bottom style="thin">
        <color indexed="64"/>
      </bottom>
      <diagonal/>
    </border>
    <border>
      <left style="thin">
        <color theme="0" tint="-0.14996795556505021"/>
      </left>
      <right style="thin">
        <color theme="1" tint="0.499984740745262"/>
      </right>
      <top style="thin">
        <color theme="0" tint="-0.24994659260841701"/>
      </top>
      <bottom style="thin">
        <color indexed="64"/>
      </bottom>
      <diagonal/>
    </border>
    <border>
      <left style="thin">
        <color theme="1" tint="0.499984740745262"/>
      </left>
      <right style="thin">
        <color indexed="64"/>
      </right>
      <top style="thin">
        <color theme="0" tint="-0.24994659260841701"/>
      </top>
      <bottom/>
      <diagonal/>
    </border>
    <border>
      <left style="thin">
        <color theme="1" tint="0.499984740745262"/>
      </left>
      <right style="thin">
        <color indexed="64"/>
      </right>
      <top/>
      <bottom style="thin">
        <color indexed="64"/>
      </bottom>
      <diagonal/>
    </border>
    <border>
      <left style="thin">
        <color theme="1" tint="0.499984740745262"/>
      </left>
      <right style="thin">
        <color indexed="64"/>
      </right>
      <top style="thin">
        <color theme="0" tint="-0.24994659260841701"/>
      </top>
      <bottom style="thin">
        <color theme="1" tint="0.499984740745262"/>
      </bottom>
      <diagonal/>
    </border>
    <border>
      <left style="thin">
        <color theme="1" tint="0.499984740745262"/>
      </left>
      <right style="thin">
        <color theme="1" tint="0.499984740745262"/>
      </right>
      <top/>
      <bottom style="thin">
        <color theme="0" tint="-0.24994659260841701"/>
      </bottom>
      <diagonal/>
    </border>
    <border>
      <left style="thin">
        <color theme="1" tint="0.499984740745262"/>
      </left>
      <right style="thin">
        <color theme="0" tint="-0.24994659260841701"/>
      </right>
      <top/>
      <bottom style="thin">
        <color theme="0" tint="-0.24994659260841701"/>
      </bottom>
      <diagonal/>
    </border>
    <border>
      <left style="thin">
        <color theme="0" tint="-0.24994659260841701"/>
      </left>
      <right style="thin">
        <color theme="1" tint="0.499984740745262"/>
      </right>
      <top/>
      <bottom style="thin">
        <color theme="0" tint="-0.24994659260841701"/>
      </bottom>
      <diagonal/>
    </border>
    <border>
      <left style="thin">
        <color theme="1" tint="0.499984740745262"/>
      </left>
      <right style="thin">
        <color theme="1" tint="0.499984740745262"/>
      </right>
      <top style="thin">
        <color theme="0" tint="-0.24994659260841701"/>
      </top>
      <bottom style="thin">
        <color theme="1" tint="0.499984740745262"/>
      </bottom>
      <diagonal/>
    </border>
    <border>
      <left style="thin">
        <color theme="1" tint="0.499984740745262"/>
      </left>
      <right style="thin">
        <color theme="0" tint="-0.24994659260841701"/>
      </right>
      <top style="thin">
        <color theme="0" tint="-0.24994659260841701"/>
      </top>
      <bottom style="thin">
        <color theme="1" tint="0.499984740745262"/>
      </bottom>
      <diagonal/>
    </border>
    <border>
      <left style="thin">
        <color theme="0" tint="-0.24994659260841701"/>
      </left>
      <right style="thin">
        <color theme="1" tint="0.499984740745262"/>
      </right>
      <top style="thin">
        <color theme="0" tint="-0.24994659260841701"/>
      </top>
      <bottom style="thin">
        <color theme="1" tint="0.499984740745262"/>
      </bottom>
      <diagonal/>
    </border>
    <border>
      <left style="thin">
        <color theme="1" tint="0.499984740745262"/>
      </left>
      <right style="thin">
        <color indexed="64"/>
      </right>
      <top style="thin">
        <color theme="1" tint="0.499984740745262"/>
      </top>
      <bottom style="thin">
        <color theme="0" tint="-0.24994659260841701"/>
      </bottom>
      <diagonal/>
    </border>
    <border>
      <left style="thin">
        <color theme="1" tint="0.499984740745262"/>
      </left>
      <right style="thin">
        <color theme="1" tint="0.499984740745262"/>
      </right>
      <top style="thin">
        <color theme="0" tint="-0.24994659260841701"/>
      </top>
      <bottom/>
      <diagonal/>
    </border>
    <border>
      <left style="thin">
        <color theme="1" tint="0.499984740745262"/>
      </left>
      <right style="thin">
        <color theme="1" tint="0.499984740745262"/>
      </right>
      <top/>
      <bottom style="thin">
        <color indexed="64"/>
      </bottom>
      <diagonal/>
    </border>
    <border>
      <left style="thin">
        <color indexed="64"/>
      </left>
      <right style="thin">
        <color theme="1" tint="0.499984740745262"/>
      </right>
      <top/>
      <bottom style="thin">
        <color indexed="64"/>
      </bottom>
      <diagonal/>
    </border>
    <border>
      <left style="thin">
        <color theme="1" tint="0.499984740745262"/>
      </left>
      <right style="thin">
        <color theme="0" tint="-0.24994659260841701"/>
      </right>
      <top/>
      <bottom style="thin">
        <color indexed="64"/>
      </bottom>
      <diagonal/>
    </border>
    <border>
      <left style="thin">
        <color theme="0" tint="-0.24994659260841701"/>
      </left>
      <right style="thin">
        <color theme="1" tint="0.499984740745262"/>
      </right>
      <top/>
      <bottom style="thin">
        <color indexed="64"/>
      </bottom>
      <diagonal/>
    </border>
    <border>
      <left style="thin">
        <color indexed="64"/>
      </left>
      <right style="thin">
        <color theme="1" tint="0.499984740745262"/>
      </right>
      <top/>
      <bottom style="thin">
        <color theme="0" tint="-0.24994659260841701"/>
      </bottom>
      <diagonal/>
    </border>
    <border>
      <left style="thin">
        <color theme="1" tint="0.499984740745262"/>
      </left>
      <right style="thin">
        <color indexed="64"/>
      </right>
      <top/>
      <bottom style="thin">
        <color theme="0" tint="-0.24994659260841701"/>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right/>
      <top style="thin">
        <color theme="0" tint="-0.24994659260841701"/>
      </top>
      <bottom style="thin">
        <color theme="0" tint="-0.24994659260841701"/>
      </bottom>
      <diagonal/>
    </border>
    <border>
      <left style="thin">
        <color theme="1" tint="0.499984740745262"/>
      </left>
      <right style="thin">
        <color theme="2" tint="-9.9948118533890809E-2"/>
      </right>
      <top style="thin">
        <color theme="0" tint="-0.24994659260841701"/>
      </top>
      <bottom style="thin">
        <color theme="0" tint="-0.24994659260841701"/>
      </bottom>
      <diagonal/>
    </border>
    <border>
      <left style="thin">
        <color theme="1" tint="0.499984740745262"/>
      </left>
      <right/>
      <top style="thin">
        <color theme="0" tint="-0.24994659260841701"/>
      </top>
      <bottom style="thin">
        <color theme="0" tint="-0.24994659260841701"/>
      </bottom>
      <diagonal/>
    </border>
    <border>
      <left/>
      <right style="thin">
        <color theme="1" tint="0.499984740745262"/>
      </right>
      <top style="thin">
        <color theme="0" tint="-0.24994659260841701"/>
      </top>
      <bottom style="thin">
        <color theme="0" tint="-0.24994659260841701"/>
      </bottom>
      <diagonal/>
    </border>
    <border>
      <left style="thin">
        <color indexed="64"/>
      </left>
      <right style="thin">
        <color theme="1" tint="0.499984740745262"/>
      </right>
      <top style="thin">
        <color theme="0" tint="-0.24994659260841701"/>
      </top>
      <bottom/>
      <diagonal/>
    </border>
    <border>
      <left style="thin">
        <color theme="1" tint="0.499984740745262"/>
      </left>
      <right style="thin">
        <color theme="0" tint="-0.24994659260841701"/>
      </right>
      <top style="thin">
        <color theme="0" tint="-0.24994659260841701"/>
      </top>
      <bottom/>
      <diagonal/>
    </border>
    <border>
      <left style="thin">
        <color theme="0" tint="-0.24994659260841701"/>
      </left>
      <right style="thin">
        <color theme="1" tint="0.499984740745262"/>
      </right>
      <top style="thin">
        <color theme="0" tint="-0.24994659260841701"/>
      </top>
      <bottom/>
      <diagonal/>
    </border>
    <border>
      <left style="thin">
        <color theme="1" tint="0.499984740745262"/>
      </left>
      <right style="thin">
        <color theme="1" tint="0.499984740745262"/>
      </right>
      <top style="thin">
        <color theme="2" tint="-9.9948118533890809E-2"/>
      </top>
      <bottom style="thin">
        <color indexed="64"/>
      </bottom>
      <diagonal/>
    </border>
    <border>
      <left style="thin">
        <color auto="1"/>
      </left>
      <right style="thin">
        <color theme="1" tint="0.499984740745262"/>
      </right>
      <top style="thin">
        <color theme="2" tint="-9.9948118533890809E-2"/>
      </top>
      <bottom style="thin">
        <color auto="1"/>
      </bottom>
      <diagonal/>
    </border>
    <border>
      <left/>
      <right/>
      <top style="thin">
        <color theme="2" tint="-9.9948118533890809E-2"/>
      </top>
      <bottom style="thin">
        <color indexed="64"/>
      </bottom>
      <diagonal/>
    </border>
    <border>
      <left style="thin">
        <color theme="1" tint="0.499984740745262"/>
      </left>
      <right style="thin">
        <color theme="2" tint="-9.9948118533890809E-2"/>
      </right>
      <top style="thin">
        <color theme="2" tint="-9.9948118533890809E-2"/>
      </top>
      <bottom style="thin">
        <color indexed="64"/>
      </bottom>
      <diagonal/>
    </border>
    <border>
      <left style="thin">
        <color theme="2" tint="-9.9948118533890809E-2"/>
      </left>
      <right style="thin">
        <color theme="1" tint="0.499984740745262"/>
      </right>
      <top style="thin">
        <color theme="2" tint="-9.9948118533890809E-2"/>
      </top>
      <bottom style="thin">
        <color indexed="64"/>
      </bottom>
      <diagonal/>
    </border>
    <border>
      <left style="thin">
        <color theme="2" tint="-9.9948118533890809E-2"/>
      </left>
      <right style="thin">
        <color theme="1" tint="0.499984740745262"/>
      </right>
      <top style="thin">
        <color theme="0" tint="-0.24994659260841701"/>
      </top>
      <bottom style="thin">
        <color theme="0" tint="-0.24994659260841701"/>
      </bottom>
      <diagonal/>
    </border>
    <border>
      <left style="thin">
        <color theme="1" tint="0.499984740745262"/>
      </left>
      <right style="thin">
        <color theme="2" tint="-9.9948118533890809E-2"/>
      </right>
      <top style="thin">
        <color theme="0" tint="-0.24994659260841701"/>
      </top>
      <bottom style="thin">
        <color indexed="64"/>
      </bottom>
      <diagonal/>
    </border>
    <border>
      <left style="thin">
        <color theme="2" tint="-9.9948118533890809E-2"/>
      </left>
      <right style="thin">
        <color theme="1" tint="0.499984740745262"/>
      </right>
      <top style="thin">
        <color theme="0" tint="-0.24994659260841701"/>
      </top>
      <bottom style="thin">
        <color indexed="64"/>
      </bottom>
      <diagonal/>
    </border>
    <border>
      <left/>
      <right/>
      <top style="thin">
        <color theme="0" tint="-0.24994659260841701"/>
      </top>
      <bottom/>
      <diagonal/>
    </border>
    <border>
      <left/>
      <right/>
      <top/>
      <bottom style="thin">
        <color theme="0" tint="-0.24994659260841701"/>
      </bottom>
      <diagonal/>
    </border>
    <border>
      <left/>
      <right style="thin">
        <color theme="2" tint="-9.9948118533890809E-2"/>
      </right>
      <top style="thin">
        <color theme="0" tint="-0.24994659260841701"/>
      </top>
      <bottom style="thin">
        <color theme="0" tint="-0.24994659260841701"/>
      </bottom>
      <diagonal/>
    </border>
    <border>
      <left style="thin">
        <color theme="1" tint="0.499984740745262"/>
      </left>
      <right style="thin">
        <color theme="1" tint="0.499984740745262"/>
      </right>
      <top/>
      <bottom/>
      <diagonal/>
    </border>
    <border>
      <left style="thin">
        <color theme="1" tint="0.499984740745262"/>
      </left>
      <right/>
      <top style="thin">
        <color theme="0" tint="-0.24994659260841701"/>
      </top>
      <bottom/>
      <diagonal/>
    </border>
    <border>
      <left/>
      <right style="thin">
        <color theme="1" tint="0.499984740745262"/>
      </right>
      <top style="thin">
        <color theme="0" tint="-0.24994659260841701"/>
      </top>
      <bottom/>
      <diagonal/>
    </border>
    <border>
      <left/>
      <right/>
      <top style="thin">
        <color theme="0" tint="-0.24994659260841701"/>
      </top>
      <bottom style="thin">
        <color indexed="64"/>
      </bottom>
      <diagonal/>
    </border>
    <border>
      <left style="thin">
        <color theme="1" tint="0.499984740745262"/>
      </left>
      <right style="thin">
        <color theme="1" tint="0.499984740745262"/>
      </right>
      <top style="thin">
        <color theme="0" tint="-0.24994659260841701"/>
      </top>
      <bottom style="thin">
        <color theme="2" tint="-9.9948118533890809E-2"/>
      </bottom>
      <diagonal/>
    </border>
    <border>
      <left style="thin">
        <color theme="1" tint="0.499984740745262"/>
      </left>
      <right style="thin">
        <color auto="1"/>
      </right>
      <top style="thin">
        <color theme="0" tint="-0.24994659260841701"/>
      </top>
      <bottom style="thin">
        <color theme="2" tint="-9.9948118533890809E-2"/>
      </bottom>
      <diagonal/>
    </border>
    <border>
      <left style="thin">
        <color theme="1" tint="0.499984740745262"/>
      </left>
      <right style="thin">
        <color auto="1"/>
      </right>
      <top style="thin">
        <color theme="2" tint="-9.9948118533890809E-2"/>
      </top>
      <bottom style="thin">
        <color auto="1"/>
      </bottom>
      <diagonal/>
    </border>
    <border>
      <left style="thin">
        <color theme="1" tint="0.499984740745262"/>
      </left>
      <right style="thin">
        <color theme="2" tint="-9.9948118533890809E-2"/>
      </right>
      <top style="thin">
        <color auto="1"/>
      </top>
      <bottom style="thin">
        <color theme="2" tint="-9.9948118533890809E-2"/>
      </bottom>
      <diagonal/>
    </border>
    <border>
      <left style="thin">
        <color theme="2" tint="-9.9948118533890809E-2"/>
      </left>
      <right style="thin">
        <color theme="1" tint="0.499984740745262"/>
      </right>
      <top style="thin">
        <color auto="1"/>
      </top>
      <bottom style="thin">
        <color theme="2" tint="-9.9948118533890809E-2"/>
      </bottom>
      <diagonal/>
    </border>
    <border>
      <left style="thin">
        <color theme="1" tint="0.49998474074526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1" tint="0.499984740745262"/>
      </right>
      <top style="thin">
        <color theme="2" tint="-9.9948118533890809E-2"/>
      </top>
      <bottom style="thin">
        <color theme="2" tint="-9.9948118533890809E-2"/>
      </bottom>
      <diagonal/>
    </border>
    <border>
      <left style="thin">
        <color theme="1" tint="0.499984740745262"/>
      </left>
      <right style="thin">
        <color theme="2" tint="-9.9948118533890809E-2"/>
      </right>
      <top style="thin">
        <color theme="2" tint="-9.9948118533890809E-2"/>
      </top>
      <bottom style="thin">
        <color theme="1" tint="0.499984740745262"/>
      </bottom>
      <diagonal/>
    </border>
    <border>
      <left style="thin">
        <color theme="2" tint="-9.9948118533890809E-2"/>
      </left>
      <right style="thin">
        <color theme="1" tint="0.499984740745262"/>
      </right>
      <top style="thin">
        <color theme="2" tint="-9.9948118533890809E-2"/>
      </top>
      <bottom style="thin">
        <color theme="1" tint="0.499984740745262"/>
      </bottom>
      <diagonal/>
    </border>
    <border>
      <left style="thin">
        <color indexed="64"/>
      </left>
      <right style="thin">
        <color theme="1" tint="0.499984740745262"/>
      </right>
      <top style="thin">
        <color indexed="64"/>
      </top>
      <bottom style="thin">
        <color theme="2" tint="-9.9948118533890809E-2"/>
      </bottom>
      <diagonal/>
    </border>
    <border>
      <left style="thin">
        <color indexed="64"/>
      </left>
      <right style="thin">
        <color theme="1" tint="0.499984740745262"/>
      </right>
      <top style="thin">
        <color theme="2" tint="-9.9948118533890809E-2"/>
      </top>
      <bottom style="thin">
        <color theme="2" tint="-9.9948118533890809E-2"/>
      </bottom>
      <diagonal/>
    </border>
    <border>
      <left style="thin">
        <color theme="1" tint="0.499984740745262"/>
      </left>
      <right style="thin">
        <color auto="1"/>
      </right>
      <top style="thin">
        <color auto="1"/>
      </top>
      <bottom style="thin">
        <color theme="2" tint="-9.9948118533890809E-2"/>
      </bottom>
      <diagonal/>
    </border>
    <border>
      <left style="thin">
        <color theme="1" tint="0.499984740745262"/>
      </left>
      <right style="thin">
        <color auto="1"/>
      </right>
      <top style="thin">
        <color theme="2" tint="-9.9948118533890809E-2"/>
      </top>
      <bottom style="thin">
        <color theme="2" tint="-9.9948118533890809E-2"/>
      </bottom>
      <diagonal/>
    </border>
  </borders>
  <cellStyleXfs count="2">
    <xf numFmtId="0" fontId="0" fillId="0" borderId="0"/>
    <xf numFmtId="0" fontId="1" fillId="2" borderId="1" applyNumberFormat="0" applyAlignment="0" applyProtection="0"/>
  </cellStyleXfs>
  <cellXfs count="262">
    <xf numFmtId="0" fontId="0" fillId="0" borderId="0" xfId="0"/>
    <xf numFmtId="0" fontId="2" fillId="0" borderId="3" xfId="0" applyFont="1" applyBorder="1" applyProtection="1"/>
    <xf numFmtId="0" fontId="2" fillId="0" borderId="4" xfId="0" applyFont="1" applyBorder="1" applyProtection="1"/>
    <xf numFmtId="0" fontId="2" fillId="0" borderId="0" xfId="0" applyFont="1" applyBorder="1" applyProtection="1"/>
    <xf numFmtId="0" fontId="2" fillId="0" borderId="2" xfId="0" applyFont="1" applyBorder="1" applyProtection="1"/>
    <xf numFmtId="0" fontId="2" fillId="0" borderId="0" xfId="0" applyFont="1" applyProtection="1"/>
    <xf numFmtId="0" fontId="3" fillId="0" borderId="0" xfId="0" applyFont="1" applyProtection="1"/>
    <xf numFmtId="0" fontId="3" fillId="0" borderId="0" xfId="0" applyFont="1" applyBorder="1" applyProtection="1"/>
    <xf numFmtId="0" fontId="2" fillId="0" borderId="0" xfId="0" applyFont="1" applyFill="1" applyProtection="1"/>
    <xf numFmtId="164" fontId="3" fillId="0" borderId="0" xfId="0" applyNumberFormat="1" applyFont="1" applyBorder="1" applyProtection="1"/>
    <xf numFmtId="0" fontId="2" fillId="0" borderId="6" xfId="0" applyFont="1" applyBorder="1" applyProtection="1"/>
    <xf numFmtId="0" fontId="2" fillId="0" borderId="5" xfId="0" applyFont="1" applyBorder="1" applyProtection="1"/>
    <xf numFmtId="0" fontId="6" fillId="0" borderId="0" xfId="0" applyFont="1" applyBorder="1" applyProtection="1"/>
    <xf numFmtId="10" fontId="2" fillId="0" borderId="5" xfId="0" applyNumberFormat="1" applyFont="1" applyBorder="1" applyAlignment="1" applyProtection="1">
      <alignment horizontal="center"/>
    </xf>
    <xf numFmtId="164" fontId="6" fillId="0" borderId="6" xfId="0" applyNumberFormat="1" applyFont="1" applyBorder="1" applyProtection="1"/>
    <xf numFmtId="165" fontId="2" fillId="0" borderId="6" xfId="0" applyNumberFormat="1" applyFont="1" applyBorder="1" applyProtection="1"/>
    <xf numFmtId="165" fontId="2" fillId="0" borderId="5" xfId="0" applyNumberFormat="1" applyFont="1" applyBorder="1" applyProtection="1"/>
    <xf numFmtId="164" fontId="3" fillId="0" borderId="0" xfId="1" applyNumberFormat="1" applyFont="1" applyFill="1" applyBorder="1" applyProtection="1"/>
    <xf numFmtId="0" fontId="2" fillId="0" borderId="0" xfId="0" applyFont="1" applyBorder="1" applyAlignment="1" applyProtection="1">
      <alignment horizontal="left"/>
    </xf>
    <xf numFmtId="0" fontId="8" fillId="0" borderId="5" xfId="0" applyFont="1" applyBorder="1" applyProtection="1"/>
    <xf numFmtId="10" fontId="8" fillId="0" borderId="5" xfId="0" applyNumberFormat="1" applyFont="1" applyBorder="1" applyProtection="1"/>
    <xf numFmtId="0" fontId="8" fillId="0" borderId="6" xfId="0" applyFont="1" applyBorder="1" applyProtection="1"/>
    <xf numFmtId="0" fontId="2" fillId="3" borderId="13" xfId="0" applyFont="1" applyFill="1" applyBorder="1" applyProtection="1">
      <protection locked="0"/>
    </xf>
    <xf numFmtId="0" fontId="3" fillId="0" borderId="13" xfId="0" applyFont="1" applyBorder="1" applyProtection="1"/>
    <xf numFmtId="0" fontId="3" fillId="0" borderId="15" xfId="0" applyFont="1" applyBorder="1" applyProtection="1"/>
    <xf numFmtId="0" fontId="2" fillId="0" borderId="18" xfId="0" applyFont="1" applyBorder="1" applyProtection="1"/>
    <xf numFmtId="0" fontId="5" fillId="0" borderId="8" xfId="0" applyFont="1" applyBorder="1" applyAlignment="1" applyProtection="1"/>
    <xf numFmtId="0" fontId="5" fillId="0" borderId="9" xfId="0" applyFont="1" applyBorder="1" applyAlignment="1" applyProtection="1"/>
    <xf numFmtId="0" fontId="5" fillId="0" borderId="10" xfId="0" applyFont="1" applyBorder="1" applyAlignment="1" applyProtection="1"/>
    <xf numFmtId="0" fontId="3" fillId="0" borderId="11" xfId="0" applyFont="1" applyBorder="1" applyProtection="1"/>
    <xf numFmtId="0" fontId="3" fillId="0" borderId="13" xfId="0" applyFont="1" applyBorder="1" applyAlignment="1" applyProtection="1"/>
    <xf numFmtId="0" fontId="3" fillId="0" borderId="15" xfId="0" applyFont="1" applyBorder="1" applyAlignment="1" applyProtection="1"/>
    <xf numFmtId="0" fontId="3" fillId="0" borderId="16" xfId="0" applyFont="1" applyBorder="1" applyAlignment="1" applyProtection="1"/>
    <xf numFmtId="0" fontId="2" fillId="0" borderId="14" xfId="0" applyFont="1" applyBorder="1" applyProtection="1"/>
    <xf numFmtId="2" fontId="2" fillId="0" borderId="12" xfId="0" applyNumberFormat="1" applyFont="1" applyBorder="1" applyAlignment="1" applyProtection="1">
      <alignment horizontal="left"/>
    </xf>
    <xf numFmtId="0" fontId="2" fillId="0" borderId="13" xfId="0" applyFont="1" applyBorder="1" applyProtection="1"/>
    <xf numFmtId="164" fontId="2" fillId="3" borderId="13" xfId="1" applyNumberFormat="1" applyFont="1" applyFill="1" applyBorder="1" applyProtection="1">
      <protection locked="0"/>
    </xf>
    <xf numFmtId="164" fontId="2" fillId="0" borderId="15" xfId="0" applyNumberFormat="1" applyFont="1" applyBorder="1" applyProtection="1"/>
    <xf numFmtId="164" fontId="2" fillId="0" borderId="16" xfId="0" applyNumberFormat="1" applyFont="1" applyBorder="1" applyProtection="1"/>
    <xf numFmtId="0" fontId="2" fillId="3" borderId="13" xfId="1" applyFont="1" applyFill="1" applyBorder="1" applyProtection="1">
      <protection locked="0"/>
    </xf>
    <xf numFmtId="164" fontId="8" fillId="0" borderId="15" xfId="0" applyNumberFormat="1" applyFont="1" applyBorder="1" applyProtection="1"/>
    <xf numFmtId="164" fontId="8" fillId="0" borderId="16" xfId="0" applyNumberFormat="1" applyFont="1" applyBorder="1" applyProtection="1"/>
    <xf numFmtId="0" fontId="2" fillId="0" borderId="13" xfId="0" applyFont="1" applyFill="1" applyBorder="1" applyProtection="1"/>
    <xf numFmtId="164" fontId="2" fillId="0" borderId="13" xfId="1" applyNumberFormat="1" applyFont="1" applyFill="1" applyBorder="1" applyProtection="1"/>
    <xf numFmtId="0" fontId="2" fillId="0" borderId="14" xfId="0" applyFont="1" applyFill="1" applyBorder="1" applyProtection="1"/>
    <xf numFmtId="164" fontId="2" fillId="0" borderId="15" xfId="0" applyNumberFormat="1" applyFont="1" applyBorder="1" applyProtection="1">
      <protection locked="0"/>
    </xf>
    <xf numFmtId="164" fontId="2" fillId="0" borderId="16" xfId="0" applyNumberFormat="1" applyFont="1" applyBorder="1" applyProtection="1">
      <protection locked="0"/>
    </xf>
    <xf numFmtId="0" fontId="3" fillId="0" borderId="13" xfId="1" applyFont="1" applyFill="1" applyBorder="1" applyAlignment="1" applyProtection="1"/>
    <xf numFmtId="0" fontId="3" fillId="0" borderId="15" xfId="1" applyFont="1" applyFill="1" applyBorder="1" applyAlignment="1" applyProtection="1"/>
    <xf numFmtId="0" fontId="3" fillId="0" borderId="16" xfId="1" applyFont="1" applyFill="1" applyBorder="1" applyAlignment="1" applyProtection="1"/>
    <xf numFmtId="0" fontId="2" fillId="0" borderId="13" xfId="1" applyFont="1" applyFill="1" applyBorder="1" applyProtection="1"/>
    <xf numFmtId="164" fontId="3" fillId="0" borderId="15" xfId="0" applyNumberFormat="1" applyFont="1" applyBorder="1" applyProtection="1"/>
    <xf numFmtId="164" fontId="3" fillId="0" borderId="16" xfId="0" applyNumberFormat="1" applyFont="1" applyBorder="1" applyProtection="1"/>
    <xf numFmtId="2" fontId="3" fillId="0" borderId="17" xfId="0" applyNumberFormat="1" applyFont="1" applyBorder="1" applyAlignment="1" applyProtection="1">
      <alignment horizontal="left"/>
    </xf>
    <xf numFmtId="164" fontId="2" fillId="3" borderId="13" xfId="1" applyNumberFormat="1" applyFont="1" applyFill="1" applyBorder="1" applyAlignment="1" applyProtection="1">
      <alignment horizontal="right"/>
      <protection locked="0"/>
    </xf>
    <xf numFmtId="164" fontId="2" fillId="0" borderId="15" xfId="0" applyNumberFormat="1" applyFont="1" applyBorder="1" applyAlignment="1" applyProtection="1">
      <alignment horizontal="right"/>
      <protection locked="0"/>
    </xf>
    <xf numFmtId="164" fontId="2" fillId="0" borderId="16" xfId="0" applyNumberFormat="1" applyFont="1" applyBorder="1" applyAlignment="1" applyProtection="1">
      <alignment horizontal="right"/>
      <protection locked="0"/>
    </xf>
    <xf numFmtId="0" fontId="8" fillId="0" borderId="14" xfId="0" applyFont="1" applyBorder="1" applyProtection="1"/>
    <xf numFmtId="10" fontId="8" fillId="0" borderId="14" xfId="0" applyNumberFormat="1" applyFont="1" applyBorder="1" applyProtection="1"/>
    <xf numFmtId="164" fontId="8" fillId="0" borderId="14" xfId="0" applyNumberFormat="1" applyFont="1" applyBorder="1" applyProtection="1"/>
    <xf numFmtId="10" fontId="2" fillId="0" borderId="18" xfId="0" applyNumberFormat="1" applyFont="1" applyBorder="1" applyAlignment="1" applyProtection="1">
      <alignment horizontal="center"/>
    </xf>
    <xf numFmtId="10" fontId="8" fillId="0" borderId="19" xfId="0" applyNumberFormat="1" applyFont="1" applyBorder="1" applyProtection="1"/>
    <xf numFmtId="0" fontId="2" fillId="0" borderId="15" xfId="0" applyFont="1" applyBorder="1" applyAlignment="1" applyProtection="1"/>
    <xf numFmtId="0" fontId="2" fillId="0" borderId="16" xfId="0" applyFont="1" applyBorder="1" applyAlignment="1" applyProtection="1"/>
    <xf numFmtId="0" fontId="2" fillId="0" borderId="13" xfId="0" applyFont="1" applyBorder="1" applyAlignment="1" applyProtection="1"/>
    <xf numFmtId="12" fontId="2" fillId="3" borderId="13" xfId="1" applyNumberFormat="1" applyFont="1" applyFill="1" applyBorder="1" applyAlignment="1" applyProtection="1">
      <alignment horizontal="center"/>
      <protection locked="0"/>
    </xf>
    <xf numFmtId="164" fontId="3" fillId="0" borderId="13" xfId="0" applyNumberFormat="1" applyFont="1" applyBorder="1" applyProtection="1"/>
    <xf numFmtId="0" fontId="8" fillId="0" borderId="13" xfId="0" applyFont="1" applyBorder="1" applyProtection="1"/>
    <xf numFmtId="164" fontId="8" fillId="0" borderId="13" xfId="0" applyNumberFormat="1" applyFont="1" applyBorder="1" applyProtection="1"/>
    <xf numFmtId="0" fontId="8" fillId="0" borderId="14" xfId="0" applyFont="1" applyBorder="1" applyAlignment="1" applyProtection="1">
      <alignment horizontal="right"/>
    </xf>
    <xf numFmtId="0" fontId="8" fillId="0" borderId="18" xfId="0" applyFont="1" applyBorder="1" applyProtection="1"/>
    <xf numFmtId="164" fontId="8" fillId="0" borderId="18" xfId="0" applyNumberFormat="1" applyFont="1" applyBorder="1" applyProtection="1"/>
    <xf numFmtId="0" fontId="8" fillId="0" borderId="19" xfId="0" applyFont="1" applyBorder="1" applyProtection="1"/>
    <xf numFmtId="164" fontId="2" fillId="0" borderId="13" xfId="0" applyNumberFormat="1" applyFont="1" applyBorder="1" applyProtection="1"/>
    <xf numFmtId="164" fontId="2" fillId="0" borderId="13" xfId="0" applyNumberFormat="1" applyFont="1" applyBorder="1" applyAlignment="1" applyProtection="1">
      <alignment horizontal="right"/>
    </xf>
    <xf numFmtId="0" fontId="2" fillId="0" borderId="16" xfId="0" applyFont="1" applyBorder="1" applyProtection="1"/>
    <xf numFmtId="0" fontId="2" fillId="0" borderId="15" xfId="0" applyFont="1" applyBorder="1" applyProtection="1"/>
    <xf numFmtId="164" fontId="8" fillId="0" borderId="19" xfId="0" applyNumberFormat="1" applyFont="1" applyBorder="1" applyProtection="1"/>
    <xf numFmtId="0" fontId="5" fillId="0" borderId="8" xfId="0" applyFont="1" applyBorder="1" applyProtection="1"/>
    <xf numFmtId="164" fontId="2" fillId="0" borderId="8" xfId="0" applyNumberFormat="1" applyFont="1" applyBorder="1" applyAlignment="1" applyProtection="1"/>
    <xf numFmtId="0" fontId="3" fillId="0" borderId="9" xfId="0" applyFont="1" applyBorder="1" applyProtection="1"/>
    <xf numFmtId="0" fontId="3" fillId="0" borderId="10" xfId="0" applyFont="1" applyBorder="1" applyProtection="1"/>
    <xf numFmtId="0" fontId="3" fillId="0" borderId="16" xfId="0" applyFont="1" applyBorder="1" applyProtection="1"/>
    <xf numFmtId="0" fontId="9" fillId="0" borderId="14" xfId="0" applyFont="1" applyBorder="1" applyProtection="1"/>
    <xf numFmtId="49" fontId="2" fillId="0" borderId="13" xfId="0" applyNumberFormat="1" applyFont="1" applyBorder="1" applyProtection="1"/>
    <xf numFmtId="0" fontId="2" fillId="0" borderId="20" xfId="0" applyFont="1" applyBorder="1" applyProtection="1"/>
    <xf numFmtId="0" fontId="2" fillId="0" borderId="21" xfId="0" applyFont="1" applyBorder="1" applyProtection="1"/>
    <xf numFmtId="164" fontId="2" fillId="0" borderId="18" xfId="0" applyNumberFormat="1" applyFont="1" applyBorder="1" applyProtection="1"/>
    <xf numFmtId="0" fontId="5" fillId="0" borderId="22" xfId="0" applyFont="1" applyBorder="1" applyAlignment="1" applyProtection="1"/>
    <xf numFmtId="0" fontId="5" fillId="0" borderId="23" xfId="0" applyFont="1" applyBorder="1" applyAlignment="1" applyProtection="1"/>
    <xf numFmtId="164" fontId="3" fillId="0" borderId="24" xfId="0" applyNumberFormat="1" applyFont="1" applyBorder="1" applyProtection="1"/>
    <xf numFmtId="164" fontId="3" fillId="0" borderId="25" xfId="0" applyNumberFormat="1" applyFont="1" applyBorder="1" applyProtection="1"/>
    <xf numFmtId="0" fontId="6" fillId="0" borderId="24" xfId="0" applyFont="1" applyBorder="1" applyProtection="1"/>
    <xf numFmtId="0" fontId="6" fillId="0" borderId="25" xfId="0" applyFont="1" applyBorder="1" applyProtection="1"/>
    <xf numFmtId="164" fontId="6" fillId="0" borderId="24" xfId="0" applyNumberFormat="1" applyFont="1" applyBorder="1" applyProtection="1"/>
    <xf numFmtId="164" fontId="6" fillId="0" borderId="25" xfId="0" applyNumberFormat="1" applyFont="1" applyBorder="1" applyProtection="1"/>
    <xf numFmtId="10" fontId="2" fillId="0" borderId="0" xfId="0" applyNumberFormat="1" applyFont="1" applyBorder="1" applyAlignment="1" applyProtection="1">
      <alignment horizontal="center"/>
    </xf>
    <xf numFmtId="10" fontId="8" fillId="0" borderId="0" xfId="0" applyNumberFormat="1" applyFont="1" applyBorder="1" applyProtection="1"/>
    <xf numFmtId="0" fontId="6" fillId="0" borderId="26" xfId="0" applyFont="1" applyBorder="1" applyProtection="1"/>
    <xf numFmtId="0" fontId="6" fillId="0" borderId="27" xfId="0" applyFont="1" applyBorder="1" applyProtection="1"/>
    <xf numFmtId="164" fontId="3" fillId="0" borderId="0" xfId="0" applyNumberFormat="1" applyFont="1" applyBorder="1" applyAlignment="1" applyProtection="1">
      <alignment horizontal="right"/>
    </xf>
    <xf numFmtId="0" fontId="3" fillId="0" borderId="0" xfId="0" applyFont="1" applyBorder="1" applyAlignment="1" applyProtection="1">
      <alignment horizontal="right"/>
    </xf>
    <xf numFmtId="164" fontId="7" fillId="0" borderId="15" xfId="0" applyNumberFormat="1" applyFont="1" applyBorder="1" applyProtection="1"/>
    <xf numFmtId="164" fontId="7" fillId="0" borderId="16" xfId="0" applyNumberFormat="1" applyFont="1" applyBorder="1" applyProtection="1"/>
    <xf numFmtId="164" fontId="2" fillId="0" borderId="15" xfId="0" applyNumberFormat="1" applyFont="1" applyBorder="1" applyAlignment="1" applyProtection="1">
      <alignment horizontal="right"/>
    </xf>
    <xf numFmtId="164" fontId="2" fillId="0" borderId="16" xfId="0" applyNumberFormat="1" applyFont="1" applyBorder="1" applyAlignment="1" applyProtection="1">
      <alignment horizontal="right"/>
    </xf>
    <xf numFmtId="10" fontId="8" fillId="0" borderId="14" xfId="0" applyNumberFormat="1" applyFont="1" applyBorder="1" applyAlignment="1" applyProtection="1">
      <alignment horizontal="right"/>
    </xf>
    <xf numFmtId="164" fontId="3" fillId="0" borderId="32" xfId="0" applyNumberFormat="1" applyFont="1" applyBorder="1" applyProtection="1"/>
    <xf numFmtId="164" fontId="3" fillId="0" borderId="33" xfId="0" applyNumberFormat="1" applyFont="1" applyBorder="1" applyProtection="1"/>
    <xf numFmtId="0" fontId="2" fillId="3" borderId="34" xfId="1" applyFont="1" applyFill="1" applyBorder="1" applyProtection="1">
      <protection locked="0"/>
    </xf>
    <xf numFmtId="164" fontId="2" fillId="0" borderId="34" xfId="1" applyNumberFormat="1" applyFont="1" applyFill="1" applyBorder="1" applyProtection="1"/>
    <xf numFmtId="164" fontId="2" fillId="0" borderId="35" xfId="0" applyNumberFormat="1" applyFont="1" applyBorder="1" applyProtection="1">
      <protection locked="0"/>
    </xf>
    <xf numFmtId="164" fontId="2" fillId="0" borderId="36" xfId="0" applyNumberFormat="1" applyFont="1" applyBorder="1" applyProtection="1">
      <protection locked="0"/>
    </xf>
    <xf numFmtId="164" fontId="3" fillId="0" borderId="32" xfId="0" applyNumberFormat="1" applyFont="1" applyBorder="1" applyAlignment="1" applyProtection="1">
      <alignment horizontal="right"/>
    </xf>
    <xf numFmtId="164" fontId="3" fillId="0" borderId="33" xfId="0" applyNumberFormat="1" applyFont="1" applyBorder="1" applyAlignment="1" applyProtection="1">
      <alignment horizontal="right"/>
    </xf>
    <xf numFmtId="164" fontId="2" fillId="3" borderId="34" xfId="1" applyNumberFormat="1" applyFont="1" applyFill="1" applyBorder="1" applyAlignment="1" applyProtection="1">
      <alignment horizontal="right"/>
      <protection locked="0"/>
    </xf>
    <xf numFmtId="164" fontId="2" fillId="0" borderId="35" xfId="0" applyNumberFormat="1" applyFont="1" applyBorder="1" applyAlignment="1" applyProtection="1">
      <alignment horizontal="right"/>
      <protection locked="0"/>
    </xf>
    <xf numFmtId="164" fontId="2" fillId="0" borderId="36" xfId="0" applyNumberFormat="1" applyFont="1" applyBorder="1" applyAlignment="1" applyProtection="1">
      <alignment horizontal="right"/>
      <protection locked="0"/>
    </xf>
    <xf numFmtId="0" fontId="3" fillId="0" borderId="11" xfId="0" applyFont="1" applyBorder="1" applyAlignment="1" applyProtection="1">
      <alignment horizontal="right"/>
    </xf>
    <xf numFmtId="0" fontId="8" fillId="0" borderId="11" xfId="0" applyFont="1" applyBorder="1" applyAlignment="1" applyProtection="1">
      <alignment horizontal="right"/>
    </xf>
    <xf numFmtId="0" fontId="3" fillId="0" borderId="2" xfId="0" applyFont="1" applyBorder="1" applyAlignment="1" applyProtection="1">
      <alignment horizontal="right"/>
    </xf>
    <xf numFmtId="0" fontId="3" fillId="0" borderId="37" xfId="0" applyFont="1" applyBorder="1" applyAlignment="1" applyProtection="1">
      <alignment horizontal="right"/>
    </xf>
    <xf numFmtId="0" fontId="3" fillId="4" borderId="16" xfId="1" applyFont="1" applyFill="1" applyBorder="1" applyAlignment="1" applyProtection="1">
      <alignment horizontal="left"/>
      <protection locked="0"/>
    </xf>
    <xf numFmtId="0" fontId="3" fillId="3" borderId="16" xfId="1" applyFont="1" applyFill="1" applyBorder="1" applyAlignment="1" applyProtection="1">
      <alignment horizontal="left"/>
      <protection locked="0"/>
    </xf>
    <xf numFmtId="0" fontId="3" fillId="0" borderId="15" xfId="0" applyFont="1" applyBorder="1" applyAlignment="1" applyProtection="1">
      <alignment horizontal="left"/>
    </xf>
    <xf numFmtId="0" fontId="2" fillId="0" borderId="41" xfId="0" applyFont="1" applyBorder="1" applyProtection="1"/>
    <xf numFmtId="0" fontId="2" fillId="0" borderId="42" xfId="0" applyFont="1" applyBorder="1" applyProtection="1"/>
    <xf numFmtId="0" fontId="2" fillId="3" borderId="31" xfId="0" applyFont="1" applyFill="1" applyBorder="1" applyProtection="1">
      <protection locked="0"/>
    </xf>
    <xf numFmtId="0" fontId="3" fillId="0" borderId="31" xfId="0" applyFont="1" applyBorder="1" applyProtection="1"/>
    <xf numFmtId="0" fontId="4" fillId="0" borderId="46" xfId="0" applyFont="1" applyBorder="1" applyProtection="1"/>
    <xf numFmtId="0" fontId="2" fillId="0" borderId="46" xfId="0" applyFont="1" applyBorder="1" applyProtection="1"/>
    <xf numFmtId="0" fontId="2" fillId="0" borderId="47" xfId="0" applyFont="1" applyBorder="1" applyProtection="1"/>
    <xf numFmtId="0" fontId="3" fillId="4" borderId="48" xfId="1" applyFont="1" applyFill="1" applyBorder="1" applyAlignment="1" applyProtection="1">
      <alignment horizontal="left"/>
      <protection locked="0"/>
    </xf>
    <xf numFmtId="0" fontId="3" fillId="0" borderId="49" xfId="0" applyFont="1" applyBorder="1" applyProtection="1"/>
    <xf numFmtId="10" fontId="2" fillId="0" borderId="13" xfId="0" applyNumberFormat="1" applyFont="1" applyBorder="1" applyAlignment="1" applyProtection="1">
      <alignment horizontal="center"/>
    </xf>
    <xf numFmtId="164" fontId="2" fillId="0" borderId="50" xfId="0" applyNumberFormat="1" applyFont="1" applyBorder="1" applyAlignment="1" applyProtection="1">
      <alignment horizontal="right"/>
    </xf>
    <xf numFmtId="164" fontId="2" fillId="0" borderId="51" xfId="0" applyNumberFormat="1" applyFont="1" applyBorder="1" applyAlignment="1" applyProtection="1">
      <alignment horizontal="right"/>
    </xf>
    <xf numFmtId="2" fontId="3" fillId="0" borderId="12" xfId="0" applyNumberFormat="1" applyFont="1" applyBorder="1" applyAlignment="1" applyProtection="1">
      <alignment horizontal="left"/>
    </xf>
    <xf numFmtId="164" fontId="2" fillId="0" borderId="0" xfId="0" applyNumberFormat="1" applyFont="1" applyBorder="1" applyProtection="1"/>
    <xf numFmtId="164" fontId="8" fillId="0" borderId="20" xfId="0" applyNumberFormat="1" applyFont="1" applyBorder="1" applyProtection="1"/>
    <xf numFmtId="164" fontId="8" fillId="0" borderId="21" xfId="0" applyNumberFormat="1" applyFont="1" applyBorder="1" applyProtection="1"/>
    <xf numFmtId="0" fontId="8" fillId="0" borderId="14" xfId="0" applyFont="1" applyBorder="1" applyProtection="1">
      <protection locked="0"/>
    </xf>
    <xf numFmtId="0" fontId="9" fillId="0" borderId="30" xfId="0" applyFont="1" applyBorder="1" applyAlignment="1" applyProtection="1">
      <alignment horizontal="right"/>
      <protection locked="0"/>
    </xf>
    <xf numFmtId="164" fontId="8" fillId="0" borderId="14" xfId="0" applyNumberFormat="1" applyFont="1" applyBorder="1" applyProtection="1">
      <protection locked="0"/>
    </xf>
    <xf numFmtId="164" fontId="9" fillId="0" borderId="30" xfId="0" applyNumberFormat="1" applyFont="1" applyBorder="1" applyAlignment="1" applyProtection="1">
      <alignment horizontal="right"/>
      <protection locked="0"/>
    </xf>
    <xf numFmtId="0" fontId="2" fillId="3" borderId="39" xfId="0" applyFont="1" applyFill="1" applyBorder="1" applyProtection="1">
      <protection locked="0"/>
    </xf>
    <xf numFmtId="0" fontId="2" fillId="0" borderId="53" xfId="0" applyFont="1" applyBorder="1" applyProtection="1"/>
    <xf numFmtId="0" fontId="2" fillId="0" borderId="54" xfId="0" applyFont="1" applyBorder="1" applyProtection="1"/>
    <xf numFmtId="164" fontId="12" fillId="0" borderId="55" xfId="0" applyNumberFormat="1" applyFont="1" applyBorder="1" applyProtection="1"/>
    <xf numFmtId="0" fontId="12" fillId="0" borderId="57" xfId="0" applyFont="1" applyBorder="1" applyAlignment="1" applyProtection="1">
      <alignment wrapText="1"/>
    </xf>
    <xf numFmtId="0" fontId="2" fillId="0" borderId="58" xfId="0" applyFont="1" applyBorder="1" applyProtection="1"/>
    <xf numFmtId="0" fontId="2" fillId="0" borderId="59" xfId="0" applyFont="1" applyBorder="1" applyProtection="1"/>
    <xf numFmtId="164" fontId="7" fillId="0" borderId="49" xfId="0" applyNumberFormat="1" applyFont="1" applyBorder="1" applyProtection="1"/>
    <xf numFmtId="164" fontId="7" fillId="0" borderId="60" xfId="0" applyNumberFormat="1" applyFont="1" applyBorder="1" applyProtection="1"/>
    <xf numFmtId="164" fontId="2" fillId="0" borderId="49" xfId="0" applyNumberFormat="1" applyFont="1" applyBorder="1" applyAlignment="1" applyProtection="1">
      <alignment horizontal="right"/>
    </xf>
    <xf numFmtId="164" fontId="2" fillId="0" borderId="60" xfId="0" applyNumberFormat="1" applyFont="1" applyBorder="1" applyAlignment="1" applyProtection="1">
      <alignment horizontal="right"/>
    </xf>
    <xf numFmtId="164" fontId="3" fillId="0" borderId="61" xfId="0" applyNumberFormat="1" applyFont="1" applyBorder="1" applyAlignment="1" applyProtection="1">
      <alignment horizontal="right"/>
    </xf>
    <xf numFmtId="164" fontId="3" fillId="0" borderId="62" xfId="0" applyNumberFormat="1" applyFont="1" applyBorder="1" applyAlignment="1" applyProtection="1">
      <alignment horizontal="right"/>
    </xf>
    <xf numFmtId="164" fontId="2" fillId="3" borderId="13" xfId="0" applyNumberFormat="1" applyFont="1" applyFill="1" applyBorder="1" applyProtection="1">
      <protection locked="0"/>
    </xf>
    <xf numFmtId="164" fontId="2" fillId="0" borderId="13" xfId="0" applyNumberFormat="1" applyFont="1" applyBorder="1" applyAlignment="1" applyProtection="1">
      <alignment horizontal="center"/>
    </xf>
    <xf numFmtId="0" fontId="2" fillId="0" borderId="13" xfId="0" applyFont="1" applyBorder="1" applyAlignment="1" applyProtection="1">
      <alignment horizontal="center"/>
    </xf>
    <xf numFmtId="164" fontId="3" fillId="0" borderId="18" xfId="0" applyNumberFormat="1" applyFont="1" applyBorder="1" applyAlignment="1" applyProtection="1">
      <alignment horizontal="right"/>
    </xf>
    <xf numFmtId="0" fontId="2" fillId="0" borderId="50" xfId="0" applyFont="1" applyBorder="1" applyAlignment="1" applyProtection="1"/>
    <xf numFmtId="0" fontId="2" fillId="0" borderId="51" xfId="0" applyFont="1" applyBorder="1" applyAlignment="1" applyProtection="1"/>
    <xf numFmtId="0" fontId="3" fillId="0" borderId="44" xfId="0" applyFont="1" applyBorder="1" applyAlignment="1" applyProtection="1">
      <alignment horizontal="right"/>
    </xf>
    <xf numFmtId="164" fontId="2" fillId="0" borderId="60" xfId="0" applyNumberFormat="1" applyFont="1" applyBorder="1" applyAlignment="1" applyProtection="1"/>
    <xf numFmtId="164" fontId="2" fillId="0" borderId="49" xfId="0" applyNumberFormat="1" applyFont="1" applyBorder="1" applyAlignment="1" applyProtection="1">
      <alignment horizontal="right"/>
      <protection locked="0"/>
    </xf>
    <xf numFmtId="164" fontId="2" fillId="0" borderId="60" xfId="0" applyNumberFormat="1" applyFont="1" applyBorder="1" applyAlignment="1" applyProtection="1">
      <protection locked="0"/>
    </xf>
    <xf numFmtId="0" fontId="2" fillId="0" borderId="49" xfId="0" applyFont="1" applyBorder="1" applyAlignment="1" applyProtection="1">
      <alignment horizontal="right"/>
    </xf>
    <xf numFmtId="0" fontId="2" fillId="0" borderId="60" xfId="0" applyFont="1" applyBorder="1" applyAlignment="1" applyProtection="1">
      <alignment horizontal="right"/>
    </xf>
    <xf numFmtId="164" fontId="2" fillId="0" borderId="60" xfId="0" applyNumberFormat="1" applyFont="1" applyBorder="1" applyAlignment="1" applyProtection="1">
      <alignment horizontal="right"/>
      <protection locked="0"/>
    </xf>
    <xf numFmtId="164" fontId="2" fillId="0" borderId="65" xfId="0" applyNumberFormat="1" applyFont="1" applyBorder="1" applyAlignment="1" applyProtection="1">
      <alignment horizontal="right"/>
    </xf>
    <xf numFmtId="164" fontId="3" fillId="0" borderId="49" xfId="0" applyNumberFormat="1" applyFont="1" applyBorder="1" applyProtection="1"/>
    <xf numFmtId="164" fontId="3" fillId="0" borderId="60" xfId="0" applyNumberFormat="1" applyFont="1" applyBorder="1" applyProtection="1"/>
    <xf numFmtId="0" fontId="2" fillId="0" borderId="64" xfId="0" applyFont="1" applyBorder="1" applyAlignment="1" applyProtection="1">
      <alignment horizontal="left"/>
    </xf>
    <xf numFmtId="164" fontId="2" fillId="0" borderId="31" xfId="0" applyNumberFormat="1" applyFont="1" applyBorder="1" applyAlignment="1" applyProtection="1">
      <alignment horizontal="right"/>
    </xf>
    <xf numFmtId="2" fontId="3" fillId="0" borderId="0" xfId="0" applyNumberFormat="1" applyFont="1" applyAlignment="1" applyProtection="1">
      <alignment horizontal="left"/>
    </xf>
    <xf numFmtId="2" fontId="2" fillId="0" borderId="45" xfId="0" applyNumberFormat="1" applyFont="1" applyBorder="1" applyAlignment="1" applyProtection="1">
      <alignment horizontal="left"/>
    </xf>
    <xf numFmtId="2" fontId="2" fillId="0" borderId="43" xfId="0" applyNumberFormat="1" applyFont="1" applyBorder="1" applyAlignment="1" applyProtection="1">
      <alignment horizontal="left"/>
    </xf>
    <xf numFmtId="2" fontId="2" fillId="0" borderId="40" xfId="0" applyNumberFormat="1" applyFont="1" applyBorder="1" applyAlignment="1" applyProtection="1">
      <alignment horizontal="left"/>
    </xf>
    <xf numFmtId="2" fontId="2" fillId="0" borderId="0" xfId="0" applyNumberFormat="1" applyFont="1" applyAlignment="1" applyProtection="1">
      <alignment horizontal="left"/>
    </xf>
    <xf numFmtId="2" fontId="2" fillId="0" borderId="12" xfId="0" applyNumberFormat="1" applyFont="1" applyFill="1" applyBorder="1" applyAlignment="1" applyProtection="1">
      <alignment horizontal="left"/>
    </xf>
    <xf numFmtId="2" fontId="3" fillId="0" borderId="0" xfId="0" applyNumberFormat="1" applyFont="1" applyBorder="1" applyAlignment="1" applyProtection="1">
      <alignment horizontal="left"/>
    </xf>
    <xf numFmtId="2" fontId="2" fillId="0" borderId="0" xfId="0" applyNumberFormat="1" applyFont="1" applyBorder="1" applyAlignment="1" applyProtection="1">
      <alignment horizontal="left"/>
    </xf>
    <xf numFmtId="2" fontId="2" fillId="0" borderId="17" xfId="0" applyNumberFormat="1" applyFont="1" applyBorder="1" applyAlignment="1" applyProtection="1">
      <alignment horizontal="left"/>
    </xf>
    <xf numFmtId="2" fontId="8" fillId="0" borderId="12" xfId="0" applyNumberFormat="1" applyFont="1" applyBorder="1" applyAlignment="1" applyProtection="1">
      <alignment horizontal="left"/>
    </xf>
    <xf numFmtId="2" fontId="8" fillId="0" borderId="17" xfId="0" applyNumberFormat="1" applyFont="1" applyBorder="1" applyAlignment="1" applyProtection="1">
      <alignment horizontal="left"/>
    </xf>
    <xf numFmtId="2" fontId="2" fillId="0" borderId="6" xfId="0" applyNumberFormat="1" applyFont="1" applyBorder="1" applyAlignment="1" applyProtection="1">
      <alignment horizontal="left"/>
    </xf>
    <xf numFmtId="2" fontId="2" fillId="0" borderId="5" xfId="0" applyNumberFormat="1" applyFont="1" applyBorder="1" applyAlignment="1" applyProtection="1">
      <alignment horizontal="left"/>
    </xf>
    <xf numFmtId="2" fontId="6" fillId="0" borderId="12" xfId="0" applyNumberFormat="1" applyFont="1" applyBorder="1" applyAlignment="1" applyProtection="1">
      <alignment horizontal="left"/>
    </xf>
    <xf numFmtId="2" fontId="3" fillId="0" borderId="12" xfId="0" applyNumberFormat="1" applyFont="1" applyBorder="1" applyAlignment="1" applyProtection="1">
      <alignment horizontal="left" vertical="top" wrapText="1"/>
    </xf>
    <xf numFmtId="0" fontId="5" fillId="0" borderId="7" xfId="0" applyNumberFormat="1" applyFont="1" applyBorder="1" applyAlignment="1" applyProtection="1">
      <alignment horizontal="left"/>
    </xf>
    <xf numFmtId="164" fontId="2" fillId="0" borderId="66" xfId="0" applyNumberFormat="1" applyFont="1" applyBorder="1" applyAlignment="1" applyProtection="1">
      <alignment horizontal="right"/>
    </xf>
    <xf numFmtId="164" fontId="2" fillId="0" borderId="67" xfId="0" applyNumberFormat="1" applyFont="1" applyBorder="1" applyAlignment="1" applyProtection="1">
      <alignment horizontal="right"/>
    </xf>
    <xf numFmtId="164" fontId="2" fillId="0" borderId="68" xfId="0" applyNumberFormat="1" applyFont="1" applyBorder="1" applyAlignment="1" applyProtection="1">
      <alignment horizontal="right"/>
    </xf>
    <xf numFmtId="0" fontId="3" fillId="0" borderId="69" xfId="0" applyFont="1" applyBorder="1" applyAlignment="1" applyProtection="1">
      <alignment horizontal="left"/>
    </xf>
    <xf numFmtId="0" fontId="3" fillId="0" borderId="13" xfId="0" applyFont="1" applyBorder="1" applyAlignment="1" applyProtection="1">
      <alignment horizontal="left" wrapText="1"/>
    </xf>
    <xf numFmtId="2" fontId="3" fillId="0" borderId="52" xfId="0" applyNumberFormat="1" applyFont="1" applyBorder="1" applyAlignment="1" applyProtection="1">
      <alignment horizontal="left"/>
    </xf>
    <xf numFmtId="0" fontId="3" fillId="0" borderId="38" xfId="0" applyFont="1" applyBorder="1" applyProtection="1"/>
    <xf numFmtId="164" fontId="3" fillId="0" borderId="38" xfId="0" applyNumberFormat="1" applyFont="1" applyBorder="1" applyProtection="1"/>
    <xf numFmtId="2" fontId="3" fillId="0" borderId="56" xfId="0" applyNumberFormat="1" applyFont="1" applyBorder="1" applyAlignment="1" applyProtection="1">
      <alignment horizontal="left" vertical="top"/>
    </xf>
    <xf numFmtId="0" fontId="3" fillId="3" borderId="70" xfId="0" applyFont="1" applyFill="1" applyBorder="1" applyProtection="1">
      <protection locked="0"/>
    </xf>
    <xf numFmtId="0" fontId="2" fillId="0" borderId="55" xfId="0" applyFont="1" applyBorder="1" applyAlignment="1" applyProtection="1"/>
    <xf numFmtId="0" fontId="2" fillId="3" borderId="55" xfId="0" applyFont="1" applyFill="1" applyBorder="1" applyAlignment="1" applyProtection="1">
      <alignment horizontal="center"/>
      <protection locked="0"/>
    </xf>
    <xf numFmtId="0" fontId="3" fillId="0" borderId="71" xfId="0" applyFont="1" applyBorder="1" applyProtection="1"/>
    <xf numFmtId="0" fontId="2" fillId="0" borderId="72" xfId="0" applyFont="1" applyBorder="1" applyAlignment="1" applyProtection="1"/>
    <xf numFmtId="0" fontId="5" fillId="0" borderId="73" xfId="0" applyFont="1" applyBorder="1" applyAlignment="1" applyProtection="1"/>
    <xf numFmtId="0" fontId="5" fillId="0" borderId="74" xfId="0" applyFont="1" applyBorder="1" applyAlignment="1" applyProtection="1"/>
    <xf numFmtId="0" fontId="3" fillId="0" borderId="75" xfId="0" applyFont="1" applyBorder="1" applyAlignment="1" applyProtection="1"/>
    <xf numFmtId="0" fontId="3" fillId="0" borderId="76" xfId="0" applyFont="1" applyBorder="1" applyAlignment="1" applyProtection="1"/>
    <xf numFmtId="164" fontId="2" fillId="0" borderId="75" xfId="0" applyNumberFormat="1" applyFont="1" applyBorder="1" applyProtection="1"/>
    <xf numFmtId="164" fontId="2" fillId="0" borderId="76" xfId="0" applyNumberFormat="1" applyFont="1" applyBorder="1" applyProtection="1"/>
    <xf numFmtId="164" fontId="8" fillId="0" borderId="75" xfId="0" applyNumberFormat="1" applyFont="1" applyBorder="1" applyProtection="1"/>
    <xf numFmtId="164" fontId="8" fillId="0" borderId="76" xfId="0" applyNumberFormat="1" applyFont="1" applyBorder="1" applyProtection="1"/>
    <xf numFmtId="164" fontId="7" fillId="0" borderId="75" xfId="0" applyNumberFormat="1" applyFont="1" applyBorder="1" applyProtection="1"/>
    <xf numFmtId="164" fontId="7" fillId="0" borderId="76" xfId="0" applyNumberFormat="1" applyFont="1" applyBorder="1" applyProtection="1"/>
    <xf numFmtId="164" fontId="2" fillId="0" borderId="75" xfId="0" applyNumberFormat="1" applyFont="1" applyBorder="1" applyProtection="1">
      <protection locked="0"/>
    </xf>
    <xf numFmtId="164" fontId="2" fillId="0" borderId="76" xfId="0" applyNumberFormat="1" applyFont="1" applyBorder="1" applyProtection="1">
      <protection locked="0"/>
    </xf>
    <xf numFmtId="0" fontId="3" fillId="0" borderId="75" xfId="1" applyFont="1" applyFill="1" applyBorder="1" applyAlignment="1" applyProtection="1"/>
    <xf numFmtId="0" fontId="3" fillId="0" borderId="76" xfId="1" applyFont="1" applyFill="1" applyBorder="1" applyAlignment="1" applyProtection="1"/>
    <xf numFmtId="164" fontId="2" fillId="0" borderId="77" xfId="0" applyNumberFormat="1" applyFont="1" applyBorder="1" applyProtection="1">
      <protection locked="0"/>
    </xf>
    <xf numFmtId="164" fontId="2" fillId="0" borderId="78" xfId="0" applyNumberFormat="1" applyFont="1" applyBorder="1" applyProtection="1">
      <protection locked="0"/>
    </xf>
    <xf numFmtId="0" fontId="3" fillId="0" borderId="51" xfId="0" applyFont="1" applyBorder="1" applyAlignment="1" applyProtection="1"/>
    <xf numFmtId="0" fontId="2" fillId="0" borderId="51" xfId="0" applyFont="1" applyBorder="1" applyProtection="1"/>
    <xf numFmtId="0" fontId="5" fillId="0" borderId="79" xfId="0" applyNumberFormat="1" applyFont="1" applyBorder="1" applyAlignment="1" applyProtection="1">
      <alignment horizontal="left"/>
    </xf>
    <xf numFmtId="2" fontId="2" fillId="0" borderId="80" xfId="0" applyNumberFormat="1" applyFont="1" applyBorder="1" applyAlignment="1" applyProtection="1">
      <alignment horizontal="left"/>
    </xf>
    <xf numFmtId="2" fontId="3" fillId="0" borderId="56" xfId="0" applyNumberFormat="1" applyFont="1" applyBorder="1" applyAlignment="1" applyProtection="1">
      <alignment horizontal="left"/>
    </xf>
    <xf numFmtId="0" fontId="2" fillId="0" borderId="8" xfId="0" applyFont="1" applyBorder="1" applyProtection="1"/>
    <xf numFmtId="0" fontId="2" fillId="0" borderId="9" xfId="0" applyFont="1" applyBorder="1" applyProtection="1"/>
    <xf numFmtId="0" fontId="8" fillId="0" borderId="81" xfId="0" applyFont="1" applyBorder="1" applyAlignment="1" applyProtection="1">
      <alignment horizontal="right"/>
    </xf>
    <xf numFmtId="0" fontId="8" fillId="0" borderId="82" xfId="0" applyFont="1" applyBorder="1" applyProtection="1"/>
    <xf numFmtId="164" fontId="8" fillId="0" borderId="82" xfId="0" applyNumberFormat="1" applyFont="1" applyBorder="1" applyAlignment="1" applyProtection="1">
      <alignment horizontal="right"/>
    </xf>
    <xf numFmtId="164" fontId="8" fillId="0" borderId="82" xfId="0" applyNumberFormat="1" applyFont="1" applyBorder="1" applyProtection="1"/>
    <xf numFmtId="0" fontId="2" fillId="0" borderId="82" xfId="0" applyFont="1" applyBorder="1" applyProtection="1"/>
    <xf numFmtId="164" fontId="9" fillId="0" borderId="72" xfId="0" applyNumberFormat="1" applyFont="1" applyBorder="1" applyProtection="1"/>
    <xf numFmtId="164" fontId="8" fillId="0" borderId="28" xfId="0" applyNumberFormat="1" applyFont="1" applyBorder="1" applyProtection="1"/>
    <xf numFmtId="2" fontId="3" fillId="0" borderId="80" xfId="0" applyNumberFormat="1" applyFont="1" applyBorder="1" applyAlignment="1" applyProtection="1">
      <alignment horizontal="left"/>
    </xf>
    <xf numFmtId="0" fontId="3" fillId="0" borderId="13" xfId="1" applyFont="1" applyFill="1" applyBorder="1" applyProtection="1"/>
    <xf numFmtId="164" fontId="2" fillId="0" borderId="13" xfId="0" applyNumberFormat="1" applyFont="1" applyBorder="1" applyAlignment="1" applyProtection="1">
      <alignment horizontal="center"/>
    </xf>
    <xf numFmtId="0" fontId="12" fillId="0" borderId="13" xfId="0" applyFont="1" applyBorder="1" applyAlignment="1" applyProtection="1">
      <alignment horizontal="left"/>
    </xf>
    <xf numFmtId="0" fontId="12" fillId="0" borderId="18" xfId="0" applyFont="1" applyBorder="1" applyAlignment="1" applyProtection="1">
      <alignment horizontal="left"/>
    </xf>
    <xf numFmtId="0" fontId="2" fillId="0" borderId="13" xfId="0" applyFont="1" applyBorder="1" applyAlignment="1" applyProtection="1">
      <alignment horizontal="center"/>
    </xf>
    <xf numFmtId="0" fontId="2" fillId="0" borderId="13" xfId="0" applyFont="1" applyBorder="1" applyAlignment="1" applyProtection="1">
      <alignment horizontal="left"/>
    </xf>
    <xf numFmtId="164" fontId="3" fillId="0" borderId="13" xfId="0" applyNumberFormat="1" applyFont="1" applyBorder="1" applyAlignment="1" applyProtection="1">
      <alignment horizontal="center"/>
    </xf>
    <xf numFmtId="0" fontId="3" fillId="0" borderId="63" xfId="0" applyFont="1" applyBorder="1" applyAlignment="1" applyProtection="1">
      <alignment horizontal="left"/>
    </xf>
    <xf numFmtId="0" fontId="3" fillId="0" borderId="64" xfId="0" applyFont="1" applyBorder="1" applyAlignment="1" applyProtection="1">
      <alignment horizontal="left"/>
    </xf>
    <xf numFmtId="164" fontId="3" fillId="0" borderId="38" xfId="0" applyNumberFormat="1" applyFont="1" applyBorder="1" applyAlignment="1" applyProtection="1">
      <alignment horizontal="right"/>
    </xf>
    <xf numFmtId="164" fontId="3" fillId="0" borderId="31" xfId="0" applyNumberFormat="1" applyFont="1" applyBorder="1" applyAlignment="1" applyProtection="1">
      <alignment horizontal="right"/>
    </xf>
    <xf numFmtId="164" fontId="3" fillId="0" borderId="39" xfId="0" applyNumberFormat="1" applyFont="1" applyBorder="1" applyAlignment="1" applyProtection="1">
      <alignment horizontal="right"/>
    </xf>
    <xf numFmtId="164" fontId="3" fillId="0" borderId="34" xfId="0" applyNumberFormat="1" applyFont="1" applyBorder="1" applyAlignment="1" applyProtection="1">
      <alignment horizontal="center"/>
    </xf>
    <xf numFmtId="164" fontId="12" fillId="0" borderId="14" xfId="0" applyNumberFormat="1" applyFont="1" applyBorder="1" applyAlignment="1" applyProtection="1">
      <alignment horizontal="right"/>
    </xf>
    <xf numFmtId="164" fontId="12" fillId="0" borderId="19" xfId="0" applyNumberFormat="1" applyFont="1" applyBorder="1" applyAlignment="1" applyProtection="1">
      <alignment horizontal="right"/>
    </xf>
    <xf numFmtId="164" fontId="3" fillId="0" borderId="39" xfId="0" applyNumberFormat="1" applyFont="1" applyBorder="1" applyAlignment="1" applyProtection="1">
      <alignment horizontal="center"/>
    </xf>
    <xf numFmtId="164" fontId="12" fillId="0" borderId="28" xfId="0" applyNumberFormat="1" applyFont="1" applyBorder="1" applyAlignment="1" applyProtection="1">
      <alignment horizontal="right"/>
    </xf>
    <xf numFmtId="164" fontId="12" fillId="0" borderId="29" xfId="0" applyNumberFormat="1" applyFont="1" applyBorder="1" applyAlignment="1" applyProtection="1">
      <alignment horizontal="right"/>
    </xf>
    <xf numFmtId="0" fontId="12" fillId="0" borderId="31" xfId="0" applyFont="1" applyBorder="1" applyAlignment="1" applyProtection="1">
      <alignment horizontal="left"/>
    </xf>
    <xf numFmtId="164" fontId="3" fillId="0" borderId="13" xfId="0" applyNumberFormat="1" applyFont="1" applyBorder="1" applyAlignment="1" applyProtection="1">
      <alignment horizontal="right"/>
    </xf>
    <xf numFmtId="164" fontId="3" fillId="0" borderId="18" xfId="0" applyNumberFormat="1" applyFont="1" applyBorder="1" applyAlignment="1" applyProtection="1">
      <alignment horizontal="right"/>
    </xf>
    <xf numFmtId="0" fontId="3" fillId="0" borderId="31" xfId="0" applyFont="1" applyBorder="1" applyAlignment="1" applyProtection="1">
      <alignment horizontal="center"/>
    </xf>
    <xf numFmtId="164" fontId="3" fillId="0" borderId="31" xfId="1" applyNumberFormat="1" applyFont="1" applyFill="1" applyBorder="1" applyAlignment="1" applyProtection="1">
      <alignment horizontal="right"/>
    </xf>
    <xf numFmtId="164" fontId="3" fillId="0" borderId="13" xfId="1" applyNumberFormat="1" applyFont="1" applyFill="1" applyBorder="1" applyAlignment="1" applyProtection="1">
      <alignment horizontal="right"/>
    </xf>
    <xf numFmtId="164" fontId="3" fillId="0" borderId="18" xfId="1" applyNumberFormat="1" applyFont="1" applyFill="1" applyBorder="1" applyAlignment="1" applyProtection="1">
      <alignment horizontal="right"/>
    </xf>
  </cellXfs>
  <cellStyles count="2">
    <cellStyle name="Eingabe" xfId="1" builtinId="20"/>
    <cellStyle name="Standard" xfId="0" builtinId="0"/>
  </cellStyles>
  <dxfs count="57">
    <dxf>
      <font>
        <color rgb="FF9C0006"/>
      </font>
      <fill>
        <patternFill>
          <bgColor rgb="FFFFC7CE"/>
        </patternFill>
      </fill>
    </dxf>
    <dxf>
      <font>
        <color rgb="FF9C0006"/>
      </font>
      <fill>
        <patternFill>
          <bgColor rgb="FFFFC7CE"/>
        </patternFill>
      </fill>
    </dxf>
    <dxf>
      <fill>
        <patternFill patternType="none">
          <bgColor auto="1"/>
        </patternFill>
      </fill>
    </dxf>
    <dxf>
      <fill>
        <patternFill>
          <bgColor rgb="FFEAF3FA"/>
        </patternFill>
      </fill>
    </dxf>
    <dxf>
      <fill>
        <patternFill patternType="none">
          <bgColor auto="1"/>
        </patternFill>
      </fill>
    </dxf>
    <dxf>
      <fill>
        <patternFill>
          <bgColor rgb="FFD7E6F5"/>
        </patternFill>
      </fill>
    </dxf>
    <dxf>
      <fill>
        <patternFill>
          <bgColor rgb="FFEAF3FA"/>
        </patternFill>
      </fill>
    </dxf>
    <dxf>
      <fill>
        <patternFill patternType="none">
          <bgColor auto="1"/>
        </patternFill>
      </fill>
    </dxf>
    <dxf>
      <fill>
        <patternFill>
          <bgColor rgb="FFD7E6F5"/>
        </patternFill>
      </fill>
    </dxf>
    <dxf>
      <fill>
        <patternFill patternType="none">
          <bgColor auto="1"/>
        </patternFill>
      </fill>
    </dxf>
    <dxf>
      <fill>
        <patternFill>
          <bgColor rgb="FFD7E6F5"/>
        </patternFill>
      </fill>
    </dxf>
    <dxf>
      <font>
        <color rgb="FF9C0006"/>
      </font>
      <fill>
        <patternFill>
          <bgColor rgb="FFFFC7CE"/>
        </patternFill>
      </fill>
    </dxf>
    <dxf>
      <fill>
        <patternFill>
          <bgColor rgb="FFD7E6F5"/>
        </patternFill>
      </fill>
      <border>
        <left style="thin">
          <color rgb="FF7F7F7F"/>
        </left>
        <right style="thin">
          <color rgb="FF7F7F7F"/>
        </right>
        <top style="thin">
          <color rgb="FF7F7F7F"/>
        </top>
        <bottom style="thin">
          <color rgb="FF7F7F7F"/>
        </bottom>
      </border>
    </dxf>
    <dxf>
      <fill>
        <patternFill>
          <bgColor rgb="FFEAF3FA"/>
        </patternFill>
      </fill>
      <border>
        <left style="thin">
          <color rgb="FF7F7F7F"/>
        </left>
        <right style="thin">
          <color rgb="FF7F7F7F"/>
        </right>
        <top style="thin">
          <color rgb="FF7F7F7F"/>
        </top>
        <bottom style="thin">
          <color rgb="FF7F7F7F"/>
        </bottom>
        <vertical/>
        <horizontal/>
      </border>
    </dxf>
    <dxf>
      <fill>
        <patternFill>
          <bgColor rgb="FFD7E6F5"/>
        </patternFill>
      </fill>
      <border>
        <left style="thin">
          <color rgb="FF7F7F7F"/>
        </left>
        <right style="thin">
          <color rgb="FF7F7F7F"/>
        </right>
        <top style="thin">
          <color rgb="FF7F7F7F"/>
        </top>
        <bottom style="thin">
          <color rgb="FF7F7F7F"/>
        </bottom>
      </border>
    </dxf>
    <dxf>
      <fill>
        <patternFill>
          <bgColor rgb="FFEAF3FA"/>
        </patternFill>
      </fill>
      <border>
        <left style="thin">
          <color rgb="FF7F7F7F"/>
        </left>
        <right style="thin">
          <color rgb="FF7F7F7F"/>
        </right>
        <top style="thin">
          <color rgb="FF7F7F7F"/>
        </top>
        <bottom style="thin">
          <color rgb="FF7F7F7F"/>
        </bottom>
        <vertical/>
        <horizontal/>
      </border>
    </dxf>
    <dxf>
      <fill>
        <patternFill>
          <bgColor rgb="FFD7E6F5"/>
        </patternFill>
      </fill>
      <border>
        <left style="thin">
          <color rgb="FF7F7F7F"/>
        </left>
        <right style="thin">
          <color rgb="FF7F7F7F"/>
        </right>
        <top style="thin">
          <color rgb="FF7F7F7F"/>
        </top>
        <bottom style="thin">
          <color rgb="FF7F7F7F"/>
        </bottom>
      </border>
    </dxf>
    <dxf>
      <fill>
        <patternFill>
          <bgColor rgb="FFEAF3FA"/>
        </patternFill>
      </fill>
      <border>
        <left style="thin">
          <color rgb="FF7F7F7F"/>
        </left>
        <right style="thin">
          <color rgb="FF7F7F7F"/>
        </right>
        <top style="thin">
          <color rgb="FF7F7F7F"/>
        </top>
        <bottom style="thin">
          <color rgb="FF7F7F7F"/>
        </bottom>
        <vertical/>
        <horizontal/>
      </border>
    </dxf>
    <dxf>
      <fill>
        <patternFill>
          <bgColor rgb="FFD7E6F5"/>
        </patternFill>
      </fill>
      <border>
        <left style="thin">
          <color rgb="FF7F7F7F"/>
        </left>
        <right style="thin">
          <color rgb="FF7F7F7F"/>
        </right>
        <top style="thin">
          <color rgb="FF7F7F7F"/>
        </top>
        <bottom style="thin">
          <color rgb="FF7F7F7F"/>
        </bottom>
      </border>
    </dxf>
    <dxf>
      <font>
        <color theme="0"/>
      </font>
    </dxf>
    <dxf>
      <fill>
        <patternFill>
          <bgColor rgb="FFD7E6F5"/>
        </patternFill>
      </fill>
      <border>
        <left style="thin">
          <color rgb="FF7F7F7F"/>
        </left>
        <right style="thin">
          <color rgb="FF7F7F7F"/>
        </right>
        <top style="thin">
          <color rgb="FF7F7F7F"/>
        </top>
        <bottom style="thin">
          <color rgb="FF7F7F7F"/>
        </bottom>
      </border>
    </dxf>
    <dxf>
      <font>
        <color theme="0"/>
      </font>
    </dxf>
    <dxf>
      <font>
        <color theme="0"/>
      </font>
    </dxf>
    <dxf>
      <font>
        <color theme="0"/>
      </font>
    </dxf>
    <dxf>
      <font>
        <color auto="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EAF3FA"/>
        </patternFill>
      </fill>
      <border>
        <left style="thin">
          <color rgb="FF7F7F7F"/>
        </left>
        <right style="thin">
          <color rgb="FF7F7F7F"/>
        </right>
        <top style="thin">
          <color rgb="FF7F7F7F"/>
        </top>
        <bottom style="thin">
          <color rgb="FF7F7F7F"/>
        </bottom>
        <vertical/>
        <horizontal/>
      </border>
    </dxf>
    <dxf>
      <fill>
        <patternFill>
          <bgColor rgb="FFD7E6F5"/>
        </patternFill>
      </fill>
      <border>
        <left style="thin">
          <color rgb="FF7F7F7F"/>
        </left>
        <right style="thin">
          <color rgb="FF7F7F7F"/>
        </right>
        <top style="thin">
          <color rgb="FF7F7F7F"/>
        </top>
        <bottom style="thin">
          <color rgb="FF7F7F7F"/>
        </bottom>
        <vertical/>
        <horizontal/>
      </border>
    </dxf>
    <dxf>
      <fill>
        <patternFill>
          <bgColor rgb="FFEAF3FA"/>
        </patternFill>
      </fill>
      <border>
        <left style="thin">
          <color rgb="FF7F7F7F"/>
        </left>
        <right style="thin">
          <color rgb="FF7F7F7F"/>
        </right>
        <top style="thin">
          <color rgb="FF7F7F7F"/>
        </top>
        <bottom style="thin">
          <color rgb="FF7F7F7F"/>
        </bottom>
        <vertical/>
        <horizontal/>
      </border>
    </dxf>
  </dxfs>
  <tableStyles count="0" defaultTableStyle="TableStyleMedium2" defaultPivotStyle="PivotStyleLight16"/>
  <colors>
    <mruColors>
      <color rgb="FFEAF3FA"/>
      <color rgb="FFD7E6F5"/>
      <color rgb="FFE0EDF8"/>
      <color rgb="FFC7DDF1"/>
      <color rgb="FFFFAB57"/>
      <color rgb="FFFFA54B"/>
      <color rgb="FFFFC7CE"/>
      <color rgb="FFFFCC99"/>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5"/>
  <sheetViews>
    <sheetView tabSelected="1" zoomScaleNormal="100" workbookViewId="0">
      <pane ySplit="4" topLeftCell="A5" activePane="bottomLeft" state="frozen"/>
      <selection pane="bottomLeft" activeCell="B5" sqref="B5"/>
    </sheetView>
  </sheetViews>
  <sheetFormatPr baseColWidth="10" defaultRowHeight="15" x14ac:dyDescent="0.25"/>
  <cols>
    <col min="1" max="1" width="5" style="180" customWidth="1"/>
    <col min="2" max="2" width="38.5703125" style="5" customWidth="1"/>
    <col min="3" max="3" width="20.28515625" style="1" customWidth="1"/>
    <col min="4" max="4" width="20.28515625" style="2" customWidth="1"/>
    <col min="5" max="6" width="20.28515625" style="3" customWidth="1"/>
    <col min="7" max="7" width="20.28515625" style="1" customWidth="1"/>
    <col min="8" max="8" width="20.28515625" style="3" customWidth="1"/>
    <col min="9" max="9" width="20.28515625" style="1" customWidth="1"/>
    <col min="10" max="10" width="20.28515625" style="3" customWidth="1"/>
    <col min="11" max="11" width="20.28515625" style="1" customWidth="1"/>
    <col min="12" max="12" width="20.28515625" style="4" customWidth="1"/>
    <col min="13" max="13" width="20.28515625" style="5" customWidth="1"/>
    <col min="14" max="16384" width="11.42578125" style="5"/>
  </cols>
  <sheetData>
    <row r="1" spans="1:13" ht="18.75" customHeight="1" x14ac:dyDescent="0.35">
      <c r="A1" s="177"/>
      <c r="B1" s="129" t="s">
        <v>8</v>
      </c>
      <c r="C1" s="130"/>
      <c r="D1" s="130"/>
      <c r="E1" s="130"/>
      <c r="F1" s="130"/>
      <c r="G1" s="130"/>
      <c r="H1" s="130"/>
      <c r="I1" s="130"/>
      <c r="J1" s="130"/>
      <c r="K1" s="130"/>
      <c r="L1" s="130"/>
      <c r="M1" s="131"/>
    </row>
    <row r="2" spans="1:13" x14ac:dyDescent="0.25">
      <c r="A2" s="178"/>
      <c r="B2" s="127"/>
      <c r="C2" s="128" t="s">
        <v>83</v>
      </c>
      <c r="D2" s="128" t="s">
        <v>84</v>
      </c>
      <c r="E2" s="258" t="s">
        <v>10</v>
      </c>
      <c r="F2" s="258"/>
      <c r="G2" s="258" t="s">
        <v>11</v>
      </c>
      <c r="H2" s="258"/>
      <c r="I2" s="258" t="s">
        <v>12</v>
      </c>
      <c r="J2" s="258"/>
      <c r="K2" s="258" t="s">
        <v>13</v>
      </c>
      <c r="L2" s="258"/>
      <c r="M2" s="164" t="s">
        <v>76</v>
      </c>
    </row>
    <row r="3" spans="1:13" ht="15" customHeight="1" x14ac:dyDescent="0.25">
      <c r="A3" s="34"/>
      <c r="B3" s="22"/>
      <c r="C3" s="201"/>
      <c r="D3" s="201"/>
      <c r="E3" s="133" t="s">
        <v>14</v>
      </c>
      <c r="F3" s="132"/>
      <c r="G3" s="124" t="s">
        <v>14</v>
      </c>
      <c r="H3" s="123"/>
      <c r="I3" s="24" t="s">
        <v>14</v>
      </c>
      <c r="J3" s="122"/>
      <c r="K3" s="24" t="s">
        <v>14</v>
      </c>
      <c r="L3" s="123"/>
      <c r="M3" s="204">
        <f>IF(L3&lt;&gt;"",4,IF(J3&lt;&gt;"",3,IF(H3&lt;&gt;"",2,IF(F3&lt;&gt;"",1,0))))</f>
        <v>0</v>
      </c>
    </row>
    <row r="4" spans="1:13" s="3" customFormat="1" ht="15" customHeight="1" x14ac:dyDescent="0.25">
      <c r="A4" s="179"/>
      <c r="B4" s="145"/>
      <c r="C4" s="202" t="s">
        <v>75</v>
      </c>
      <c r="D4" s="203" t="s">
        <v>80</v>
      </c>
      <c r="E4" s="85" t="s">
        <v>0</v>
      </c>
      <c r="F4" s="126" t="s">
        <v>1</v>
      </c>
      <c r="G4" s="125" t="s">
        <v>0</v>
      </c>
      <c r="H4" s="126" t="s">
        <v>1</v>
      </c>
      <c r="I4" s="125" t="s">
        <v>0</v>
      </c>
      <c r="J4" s="126" t="s">
        <v>1</v>
      </c>
      <c r="K4" s="125" t="s">
        <v>0</v>
      </c>
      <c r="L4" s="86" t="s">
        <v>1</v>
      </c>
      <c r="M4" s="205" t="str">
        <f>IF(D4&lt;&gt;"j",IF(D4&lt;&gt;"n","nicht ausgefüllt",""),"")</f>
        <v/>
      </c>
    </row>
    <row r="5" spans="1:13" ht="12.95" customHeight="1" x14ac:dyDescent="0.25">
      <c r="B5" s="3"/>
      <c r="C5" s="3"/>
      <c r="D5" s="3"/>
      <c r="G5" s="3"/>
      <c r="I5" s="3"/>
      <c r="K5" s="3"/>
      <c r="L5" s="3"/>
      <c r="M5" s="3"/>
    </row>
    <row r="6" spans="1:13" ht="12.95" customHeight="1" x14ac:dyDescent="0.25">
      <c r="B6" s="11"/>
      <c r="C6" s="11"/>
      <c r="D6" s="11"/>
      <c r="E6" s="11"/>
      <c r="F6" s="11"/>
      <c r="G6" s="11"/>
      <c r="H6" s="11"/>
      <c r="I6" s="11"/>
      <c r="J6" s="11"/>
      <c r="K6" s="11"/>
      <c r="L6" s="11"/>
      <c r="M6" s="11"/>
    </row>
    <row r="7" spans="1:13" ht="18.75" x14ac:dyDescent="0.3">
      <c r="A7" s="191">
        <v>1</v>
      </c>
      <c r="B7" s="26" t="s">
        <v>6</v>
      </c>
      <c r="C7" s="26"/>
      <c r="D7" s="26"/>
      <c r="E7" s="206"/>
      <c r="F7" s="207"/>
      <c r="G7" s="27"/>
      <c r="H7" s="28"/>
      <c r="I7" s="27"/>
      <c r="J7" s="28"/>
      <c r="K7" s="27"/>
      <c r="L7" s="28"/>
      <c r="M7" s="29" t="s">
        <v>72</v>
      </c>
    </row>
    <row r="8" spans="1:13" x14ac:dyDescent="0.25">
      <c r="A8" s="34"/>
      <c r="B8" s="30" t="s">
        <v>27</v>
      </c>
      <c r="C8" s="30"/>
      <c r="D8" s="30"/>
      <c r="E8" s="208"/>
      <c r="F8" s="209"/>
      <c r="G8" s="31"/>
      <c r="H8" s="32"/>
      <c r="I8" s="31"/>
      <c r="J8" s="32"/>
      <c r="K8" s="31"/>
      <c r="L8" s="32"/>
      <c r="M8" s="33"/>
    </row>
    <row r="9" spans="1:13" x14ac:dyDescent="0.25">
      <c r="A9" s="34">
        <v>1.01</v>
      </c>
      <c r="B9" s="35" t="s">
        <v>26</v>
      </c>
      <c r="C9" s="36"/>
      <c r="D9" s="36"/>
      <c r="E9" s="210"/>
      <c r="F9" s="211"/>
      <c r="G9" s="37"/>
      <c r="H9" s="38"/>
      <c r="I9" s="37"/>
      <c r="J9" s="38"/>
      <c r="K9" s="37"/>
      <c r="L9" s="38"/>
      <c r="M9" s="141"/>
    </row>
    <row r="10" spans="1:13" x14ac:dyDescent="0.25">
      <c r="A10" s="34">
        <v>1.02</v>
      </c>
      <c r="B10" s="39"/>
      <c r="C10" s="36"/>
      <c r="D10" s="36"/>
      <c r="E10" s="210"/>
      <c r="F10" s="211"/>
      <c r="G10" s="37"/>
      <c r="H10" s="38"/>
      <c r="I10" s="37"/>
      <c r="J10" s="38"/>
      <c r="K10" s="37"/>
      <c r="L10" s="38"/>
      <c r="M10" s="141"/>
    </row>
    <row r="11" spans="1:13" x14ac:dyDescent="0.25">
      <c r="A11" s="34">
        <v>1.03</v>
      </c>
      <c r="B11" s="39"/>
      <c r="C11" s="36"/>
      <c r="D11" s="36"/>
      <c r="E11" s="210"/>
      <c r="F11" s="211"/>
      <c r="G11" s="37"/>
      <c r="H11" s="38"/>
      <c r="I11" s="37"/>
      <c r="J11" s="38"/>
      <c r="K11" s="37"/>
      <c r="L11" s="38"/>
      <c r="M11" s="141"/>
    </row>
    <row r="12" spans="1:13" x14ac:dyDescent="0.25">
      <c r="A12" s="34">
        <v>1.04</v>
      </c>
      <c r="B12" s="39"/>
      <c r="C12" s="36"/>
      <c r="D12" s="36"/>
      <c r="E12" s="212"/>
      <c r="F12" s="213"/>
      <c r="G12" s="40"/>
      <c r="H12" s="41"/>
      <c r="I12" s="40"/>
      <c r="J12" s="41"/>
      <c r="K12" s="40"/>
      <c r="L12" s="41"/>
      <c r="M12" s="141"/>
    </row>
    <row r="13" spans="1:13" s="8" customFormat="1" x14ac:dyDescent="0.25">
      <c r="A13" s="181"/>
      <c r="B13" s="42"/>
      <c r="C13" s="43"/>
      <c r="D13" s="43"/>
      <c r="E13" s="214">
        <f t="shared" ref="E13:H13" si="0">SUM(E16:E17)</f>
        <v>0</v>
      </c>
      <c r="F13" s="215">
        <f t="shared" si="0"/>
        <v>0</v>
      </c>
      <c r="G13" s="152">
        <f t="shared" si="0"/>
        <v>0</v>
      </c>
      <c r="H13" s="153">
        <f t="shared" si="0"/>
        <v>0</v>
      </c>
      <c r="I13" s="102">
        <f t="shared" ref="I13:L13" si="1">SUM(I16:I17)</f>
        <v>0</v>
      </c>
      <c r="J13" s="103">
        <f t="shared" si="1"/>
        <v>0</v>
      </c>
      <c r="K13" s="102">
        <f t="shared" si="1"/>
        <v>0</v>
      </c>
      <c r="L13" s="103">
        <f t="shared" si="1"/>
        <v>0</v>
      </c>
      <c r="M13" s="44"/>
    </row>
    <row r="14" spans="1:13" x14ac:dyDescent="0.25">
      <c r="A14" s="34"/>
      <c r="B14" s="30" t="s">
        <v>28</v>
      </c>
      <c r="C14" s="30"/>
      <c r="D14" s="30"/>
      <c r="E14" s="208"/>
      <c r="F14" s="209"/>
      <c r="G14" s="31"/>
      <c r="H14" s="32"/>
      <c r="I14" s="31"/>
      <c r="J14" s="32"/>
      <c r="K14" s="31"/>
      <c r="L14" s="32"/>
      <c r="M14" s="33"/>
    </row>
    <row r="15" spans="1:13" x14ac:dyDescent="0.25">
      <c r="A15" s="34"/>
      <c r="B15" s="30" t="s">
        <v>56</v>
      </c>
      <c r="C15" s="30"/>
      <c r="D15" s="30"/>
      <c r="E15" s="208"/>
      <c r="F15" s="209"/>
      <c r="G15" s="31"/>
      <c r="H15" s="32"/>
      <c r="I15" s="31"/>
      <c r="J15" s="32"/>
      <c r="K15" s="31"/>
      <c r="L15" s="32"/>
      <c r="M15" s="33"/>
    </row>
    <row r="16" spans="1:13" x14ac:dyDescent="0.25">
      <c r="A16" s="34">
        <v>1.05</v>
      </c>
      <c r="B16" s="35" t="s">
        <v>53</v>
      </c>
      <c r="C16" s="43"/>
      <c r="D16" s="43"/>
      <c r="E16" s="216"/>
      <c r="F16" s="217"/>
      <c r="G16" s="45"/>
      <c r="H16" s="46"/>
      <c r="I16" s="45"/>
      <c r="J16" s="46"/>
      <c r="K16" s="45"/>
      <c r="L16" s="46"/>
      <c r="M16" s="141"/>
    </row>
    <row r="17" spans="1:14" x14ac:dyDescent="0.25">
      <c r="A17" s="34">
        <v>1.06</v>
      </c>
      <c r="B17" s="39"/>
      <c r="C17" s="43"/>
      <c r="D17" s="43"/>
      <c r="E17" s="216"/>
      <c r="F17" s="217"/>
      <c r="G17" s="45"/>
      <c r="H17" s="46"/>
      <c r="I17" s="45"/>
      <c r="J17" s="46"/>
      <c r="K17" s="45"/>
      <c r="L17" s="46"/>
      <c r="M17" s="141"/>
    </row>
    <row r="18" spans="1:14" x14ac:dyDescent="0.25">
      <c r="A18" s="34"/>
      <c r="B18" s="47" t="s">
        <v>57</v>
      </c>
      <c r="C18" s="47"/>
      <c r="D18" s="47"/>
      <c r="E18" s="218"/>
      <c r="F18" s="219"/>
      <c r="G18" s="48"/>
      <c r="H18" s="49"/>
      <c r="I18" s="48"/>
      <c r="J18" s="49"/>
      <c r="K18" s="48"/>
      <c r="L18" s="49"/>
      <c r="M18" s="33"/>
    </row>
    <row r="19" spans="1:14" x14ac:dyDescent="0.25">
      <c r="A19" s="34">
        <v>1.07</v>
      </c>
      <c r="B19" s="50" t="s">
        <v>55</v>
      </c>
      <c r="C19" s="43"/>
      <c r="D19" s="43"/>
      <c r="E19" s="216"/>
      <c r="F19" s="217"/>
      <c r="G19" s="45"/>
      <c r="H19" s="46"/>
      <c r="I19" s="45"/>
      <c r="J19" s="46"/>
      <c r="K19" s="45"/>
      <c r="L19" s="46"/>
      <c r="M19" s="141"/>
    </row>
    <row r="20" spans="1:14" x14ac:dyDescent="0.25">
      <c r="A20" s="34">
        <v>1.08</v>
      </c>
      <c r="B20" s="109"/>
      <c r="C20" s="110"/>
      <c r="D20" s="110"/>
      <c r="E20" s="220"/>
      <c r="F20" s="221"/>
      <c r="G20" s="111"/>
      <c r="H20" s="112"/>
      <c r="I20" s="111"/>
      <c r="J20" s="112"/>
      <c r="K20" s="111"/>
      <c r="L20" s="112"/>
      <c r="M20" s="142"/>
    </row>
    <row r="21" spans="1:14" s="6" customFormat="1" ht="15" customHeight="1" x14ac:dyDescent="0.25">
      <c r="A21" s="34">
        <v>1.0900000000000001</v>
      </c>
      <c r="B21" s="255" t="s">
        <v>34</v>
      </c>
      <c r="C21" s="259">
        <f>SUM(C9:C12)</f>
        <v>0</v>
      </c>
      <c r="D21" s="259">
        <f>SUM(D9:D12)</f>
        <v>0</v>
      </c>
      <c r="E21" s="107">
        <f>SUM(E16:E20)</f>
        <v>0</v>
      </c>
      <c r="F21" s="108">
        <f>SUM(F16:F20)</f>
        <v>0</v>
      </c>
      <c r="G21" s="107">
        <f t="shared" ref="G21:L21" si="2">SUM(G16:G20)</f>
        <v>0</v>
      </c>
      <c r="H21" s="108">
        <f t="shared" si="2"/>
        <v>0</v>
      </c>
      <c r="I21" s="107">
        <f t="shared" si="2"/>
        <v>0</v>
      </c>
      <c r="J21" s="108">
        <f t="shared" si="2"/>
        <v>0</v>
      </c>
      <c r="K21" s="107">
        <f t="shared" si="2"/>
        <v>0</v>
      </c>
      <c r="L21" s="108">
        <f t="shared" si="2"/>
        <v>0</v>
      </c>
      <c r="M21" s="121" t="s">
        <v>65</v>
      </c>
    </row>
    <row r="22" spans="1:14" s="6" customFormat="1" ht="15" customHeight="1" x14ac:dyDescent="0.25">
      <c r="A22" s="34">
        <v>1.1000000000000001</v>
      </c>
      <c r="B22" s="239"/>
      <c r="C22" s="260"/>
      <c r="D22" s="260"/>
      <c r="E22" s="249">
        <f>SUM(E21:F21)</f>
        <v>0</v>
      </c>
      <c r="F22" s="249"/>
      <c r="G22" s="249">
        <f t="shared" ref="G22" si="3">SUM(G21:H21)</f>
        <v>0</v>
      </c>
      <c r="H22" s="249"/>
      <c r="I22" s="249">
        <f t="shared" ref="I22" si="4">SUM(I21:J21)</f>
        <v>0</v>
      </c>
      <c r="J22" s="249"/>
      <c r="K22" s="249">
        <f t="shared" ref="K22" si="5">SUM(K21:L21)</f>
        <v>0</v>
      </c>
      <c r="L22" s="249"/>
      <c r="M22" s="250">
        <f>SUM(C21:L21)</f>
        <v>0</v>
      </c>
    </row>
    <row r="23" spans="1:14" s="6" customFormat="1" ht="15" customHeight="1" x14ac:dyDescent="0.25">
      <c r="A23" s="53">
        <v>1.1100000000000001</v>
      </c>
      <c r="B23" s="240"/>
      <c r="C23" s="261"/>
      <c r="D23" s="261"/>
      <c r="E23" s="252">
        <f>SUM(E21:L21)</f>
        <v>0</v>
      </c>
      <c r="F23" s="252"/>
      <c r="G23" s="252"/>
      <c r="H23" s="252"/>
      <c r="I23" s="252"/>
      <c r="J23" s="252"/>
      <c r="K23" s="252"/>
      <c r="L23" s="252"/>
      <c r="M23" s="251"/>
    </row>
    <row r="24" spans="1:14" s="6" customFormat="1" ht="12.95" customHeight="1" x14ac:dyDescent="0.25">
      <c r="A24" s="176"/>
      <c r="B24" s="7"/>
      <c r="C24" s="17"/>
      <c r="D24" s="17"/>
      <c r="E24" s="9"/>
      <c r="F24" s="9"/>
      <c r="G24" s="9"/>
      <c r="H24" s="9"/>
      <c r="I24" s="9"/>
      <c r="J24" s="9"/>
      <c r="K24" s="9"/>
      <c r="L24" s="9"/>
      <c r="M24" s="7"/>
      <c r="N24" s="7"/>
    </row>
    <row r="25" spans="1:14" s="6" customFormat="1" ht="12.95" customHeight="1" x14ac:dyDescent="0.25">
      <c r="A25" s="176"/>
      <c r="B25" s="7"/>
      <c r="C25" s="17"/>
      <c r="D25" s="17"/>
      <c r="E25" s="9"/>
      <c r="F25" s="9"/>
      <c r="G25" s="9"/>
      <c r="H25" s="9"/>
      <c r="I25" s="9"/>
      <c r="J25" s="9"/>
      <c r="K25" s="9"/>
      <c r="L25" s="9"/>
      <c r="M25" s="7"/>
      <c r="N25" s="7"/>
    </row>
    <row r="26" spans="1:14" ht="18.75" x14ac:dyDescent="0.3">
      <c r="A26" s="191">
        <v>2</v>
      </c>
      <c r="B26" s="26" t="s">
        <v>9</v>
      </c>
      <c r="C26" s="26"/>
      <c r="D26" s="26"/>
      <c r="E26" s="27"/>
      <c r="F26" s="28"/>
      <c r="G26" s="27"/>
      <c r="H26" s="28"/>
      <c r="I26" s="27"/>
      <c r="J26" s="28"/>
      <c r="K26" s="27"/>
      <c r="L26" s="28"/>
      <c r="M26" s="29" t="s">
        <v>72</v>
      </c>
    </row>
    <row r="27" spans="1:14" x14ac:dyDescent="0.25">
      <c r="A27" s="34">
        <v>2.0099999999999998</v>
      </c>
      <c r="B27" s="23" t="s">
        <v>2</v>
      </c>
      <c r="C27" s="54"/>
      <c r="D27" s="54"/>
      <c r="E27" s="55"/>
      <c r="F27" s="56"/>
      <c r="G27" s="55"/>
      <c r="H27" s="56"/>
      <c r="I27" s="55"/>
      <c r="J27" s="56"/>
      <c r="K27" s="55"/>
      <c r="L27" s="56"/>
      <c r="M27" s="143"/>
    </row>
    <row r="28" spans="1:14" x14ac:dyDescent="0.25">
      <c r="A28" s="34">
        <v>2.02</v>
      </c>
      <c r="B28" s="23" t="s">
        <v>15</v>
      </c>
      <c r="C28" s="54"/>
      <c r="D28" s="54"/>
      <c r="E28" s="55"/>
      <c r="F28" s="56"/>
      <c r="G28" s="55"/>
      <c r="H28" s="56"/>
      <c r="I28" s="55"/>
      <c r="J28" s="56"/>
      <c r="K28" s="55"/>
      <c r="L28" s="56"/>
      <c r="M28" s="143"/>
    </row>
    <row r="29" spans="1:14" x14ac:dyDescent="0.25">
      <c r="A29" s="34">
        <v>2.0299999999999998</v>
      </c>
      <c r="B29" s="23" t="s">
        <v>91</v>
      </c>
      <c r="C29" s="54"/>
      <c r="D29" s="54"/>
      <c r="E29" s="55"/>
      <c r="F29" s="56"/>
      <c r="G29" s="55"/>
      <c r="H29" s="56"/>
      <c r="I29" s="55"/>
      <c r="J29" s="56"/>
      <c r="K29" s="55"/>
      <c r="L29" s="56"/>
      <c r="M29" s="143"/>
    </row>
    <row r="30" spans="1:14" x14ac:dyDescent="0.25">
      <c r="A30" s="34">
        <v>2.04</v>
      </c>
      <c r="B30" s="35" t="s">
        <v>92</v>
      </c>
      <c r="C30" s="54"/>
      <c r="D30" s="54"/>
      <c r="E30" s="55"/>
      <c r="F30" s="56"/>
      <c r="G30" s="55"/>
      <c r="H30" s="56"/>
      <c r="I30" s="55"/>
      <c r="J30" s="56"/>
      <c r="K30" s="55"/>
      <c r="L30" s="56"/>
      <c r="M30" s="143"/>
    </row>
    <row r="31" spans="1:14" x14ac:dyDescent="0.25">
      <c r="A31" s="34">
        <v>2.0499999999999998</v>
      </c>
      <c r="B31" s="23" t="s">
        <v>4</v>
      </c>
      <c r="C31" s="54"/>
      <c r="D31" s="54"/>
      <c r="E31" s="55"/>
      <c r="F31" s="56"/>
      <c r="G31" s="55"/>
      <c r="H31" s="56"/>
      <c r="I31" s="55"/>
      <c r="J31" s="56"/>
      <c r="K31" s="55"/>
      <c r="L31" s="56"/>
      <c r="M31" s="141"/>
    </row>
    <row r="32" spans="1:14" x14ac:dyDescent="0.25">
      <c r="A32" s="34">
        <v>2.06</v>
      </c>
      <c r="B32" s="23" t="s">
        <v>3</v>
      </c>
      <c r="C32" s="54"/>
      <c r="D32" s="54"/>
      <c r="E32" s="55"/>
      <c r="F32" s="56"/>
      <c r="G32" s="55"/>
      <c r="H32" s="56"/>
      <c r="I32" s="55"/>
      <c r="J32" s="56"/>
      <c r="K32" s="55"/>
      <c r="L32" s="56"/>
      <c r="M32" s="143"/>
    </row>
    <row r="33" spans="1:14" x14ac:dyDescent="0.25">
      <c r="A33" s="34">
        <v>2.0699999999999998</v>
      </c>
      <c r="B33" s="23" t="s">
        <v>94</v>
      </c>
      <c r="C33" s="54"/>
      <c r="D33" s="54"/>
      <c r="E33" s="55"/>
      <c r="F33" s="56"/>
      <c r="G33" s="55"/>
      <c r="H33" s="56"/>
      <c r="I33" s="55"/>
      <c r="J33" s="56"/>
      <c r="K33" s="55"/>
      <c r="L33" s="56"/>
      <c r="M33" s="143"/>
    </row>
    <row r="34" spans="1:14" x14ac:dyDescent="0.25">
      <c r="A34" s="34">
        <v>2.08</v>
      </c>
      <c r="B34" s="237" t="s">
        <v>93</v>
      </c>
      <c r="C34" s="54"/>
      <c r="D34" s="54"/>
      <c r="E34" s="55"/>
      <c r="F34" s="56"/>
      <c r="G34" s="55"/>
      <c r="H34" s="56"/>
      <c r="I34" s="55"/>
      <c r="J34" s="56"/>
      <c r="K34" s="55"/>
      <c r="L34" s="56"/>
      <c r="M34" s="143"/>
    </row>
    <row r="35" spans="1:14" x14ac:dyDescent="0.25">
      <c r="A35" s="34">
        <v>2.09</v>
      </c>
      <c r="B35" s="50" t="s">
        <v>5</v>
      </c>
      <c r="C35" s="54"/>
      <c r="D35" s="54"/>
      <c r="E35" s="55"/>
      <c r="F35" s="56"/>
      <c r="G35" s="55"/>
      <c r="H35" s="56"/>
      <c r="I35" s="55"/>
      <c r="J35" s="56"/>
      <c r="K35" s="55"/>
      <c r="L35" s="56"/>
      <c r="M35" s="143"/>
    </row>
    <row r="36" spans="1:14" x14ac:dyDescent="0.25">
      <c r="A36" s="34">
        <v>2.1</v>
      </c>
      <c r="B36" s="39"/>
      <c r="C36" s="54"/>
      <c r="D36" s="54"/>
      <c r="E36" s="55"/>
      <c r="F36" s="56"/>
      <c r="G36" s="55"/>
      <c r="H36" s="56"/>
      <c r="I36" s="55"/>
      <c r="J36" s="56"/>
      <c r="K36" s="55"/>
      <c r="L36" s="56"/>
      <c r="M36" s="143"/>
    </row>
    <row r="37" spans="1:14" x14ac:dyDescent="0.25">
      <c r="A37" s="34">
        <v>2.11</v>
      </c>
      <c r="B37" s="39"/>
      <c r="C37" s="54"/>
      <c r="D37" s="54"/>
      <c r="E37" s="55"/>
      <c r="F37" s="56"/>
      <c r="G37" s="55"/>
      <c r="H37" s="56"/>
      <c r="I37" s="55"/>
      <c r="J37" s="56"/>
      <c r="K37" s="55"/>
      <c r="L37" s="56"/>
      <c r="M37" s="143"/>
    </row>
    <row r="38" spans="1:14" x14ac:dyDescent="0.25">
      <c r="A38" s="34">
        <v>2.12</v>
      </c>
      <c r="B38" s="39"/>
      <c r="C38" s="54"/>
      <c r="D38" s="54"/>
      <c r="E38" s="55"/>
      <c r="F38" s="56"/>
      <c r="G38" s="55"/>
      <c r="H38" s="56"/>
      <c r="I38" s="55"/>
      <c r="J38" s="56"/>
      <c r="K38" s="55"/>
      <c r="L38" s="56"/>
      <c r="M38" s="143"/>
    </row>
    <row r="39" spans="1:14" x14ac:dyDescent="0.25">
      <c r="A39" s="34">
        <v>2.13</v>
      </c>
      <c r="B39" s="39"/>
      <c r="C39" s="54"/>
      <c r="D39" s="54"/>
      <c r="E39" s="55"/>
      <c r="F39" s="56"/>
      <c r="G39" s="55"/>
      <c r="H39" s="56"/>
      <c r="I39" s="55"/>
      <c r="J39" s="56"/>
      <c r="K39" s="55"/>
      <c r="L39" s="56"/>
      <c r="M39" s="143"/>
    </row>
    <row r="40" spans="1:14" x14ac:dyDescent="0.25">
      <c r="A40" s="34">
        <v>2.14</v>
      </c>
      <c r="B40" s="39"/>
      <c r="C40" s="54"/>
      <c r="D40" s="54"/>
      <c r="E40" s="55"/>
      <c r="F40" s="56"/>
      <c r="G40" s="55"/>
      <c r="H40" s="56"/>
      <c r="I40" s="55"/>
      <c r="J40" s="56"/>
      <c r="K40" s="55"/>
      <c r="L40" s="56"/>
      <c r="M40" s="143"/>
    </row>
    <row r="41" spans="1:14" x14ac:dyDescent="0.25">
      <c r="A41" s="34">
        <v>2.15</v>
      </c>
      <c r="B41" s="109"/>
      <c r="C41" s="115"/>
      <c r="D41" s="115"/>
      <c r="E41" s="116"/>
      <c r="F41" s="117"/>
      <c r="G41" s="116"/>
      <c r="H41" s="117"/>
      <c r="I41" s="116"/>
      <c r="J41" s="117"/>
      <c r="K41" s="116"/>
      <c r="L41" s="117"/>
      <c r="M41" s="144"/>
    </row>
    <row r="42" spans="1:14" ht="15" customHeight="1" x14ac:dyDescent="0.25">
      <c r="A42" s="34">
        <v>2.16</v>
      </c>
      <c r="B42" s="255" t="s">
        <v>16</v>
      </c>
      <c r="C42" s="247">
        <f t="shared" ref="C42:L42" si="6">SUM(C27:C41)</f>
        <v>0</v>
      </c>
      <c r="D42" s="247">
        <f t="shared" si="6"/>
        <v>0</v>
      </c>
      <c r="E42" s="113">
        <f t="shared" si="6"/>
        <v>0</v>
      </c>
      <c r="F42" s="114">
        <f t="shared" si="6"/>
        <v>0</v>
      </c>
      <c r="G42" s="113">
        <f t="shared" si="6"/>
        <v>0</v>
      </c>
      <c r="H42" s="114">
        <f t="shared" si="6"/>
        <v>0</v>
      </c>
      <c r="I42" s="113">
        <f t="shared" si="6"/>
        <v>0</v>
      </c>
      <c r="J42" s="114">
        <f t="shared" si="6"/>
        <v>0</v>
      </c>
      <c r="K42" s="113">
        <f t="shared" si="6"/>
        <v>0</v>
      </c>
      <c r="L42" s="114">
        <f t="shared" si="6"/>
        <v>0</v>
      </c>
      <c r="M42" s="121" t="s">
        <v>65</v>
      </c>
    </row>
    <row r="43" spans="1:14" ht="15" customHeight="1" x14ac:dyDescent="0.25">
      <c r="A43" s="34">
        <v>2.17</v>
      </c>
      <c r="B43" s="239"/>
      <c r="C43" s="256"/>
      <c r="D43" s="256"/>
      <c r="E43" s="249">
        <f>SUM(E42:F42)</f>
        <v>0</v>
      </c>
      <c r="F43" s="249"/>
      <c r="G43" s="249">
        <f t="shared" ref="G43" si="7">SUM(G42:H42)</f>
        <v>0</v>
      </c>
      <c r="H43" s="249"/>
      <c r="I43" s="249">
        <f t="shared" ref="I43" si="8">SUM(I42:J42)</f>
        <v>0</v>
      </c>
      <c r="J43" s="249"/>
      <c r="K43" s="249">
        <f t="shared" ref="K43" si="9">SUM(K42:L42)</f>
        <v>0</v>
      </c>
      <c r="L43" s="249"/>
      <c r="M43" s="250">
        <f>C42+D42+E42+F42+G42+H42+I42+J42+K42+L42</f>
        <v>0</v>
      </c>
    </row>
    <row r="44" spans="1:14" s="6" customFormat="1" ht="15" customHeight="1" x14ac:dyDescent="0.25">
      <c r="A44" s="53">
        <v>2.1800000000000002</v>
      </c>
      <c r="B44" s="240"/>
      <c r="C44" s="257"/>
      <c r="D44" s="257"/>
      <c r="E44" s="252">
        <f>SUM(E42:L42)</f>
        <v>0</v>
      </c>
      <c r="F44" s="252"/>
      <c r="G44" s="252"/>
      <c r="H44" s="252"/>
      <c r="I44" s="252"/>
      <c r="J44" s="252"/>
      <c r="K44" s="252"/>
      <c r="L44" s="252"/>
      <c r="M44" s="251"/>
    </row>
    <row r="45" spans="1:14" s="6" customFormat="1" ht="12.95" customHeight="1" x14ac:dyDescent="0.25">
      <c r="A45" s="176"/>
      <c r="B45" s="7"/>
      <c r="C45" s="17"/>
      <c r="D45" s="17"/>
      <c r="E45" s="9"/>
      <c r="F45" s="9"/>
      <c r="G45" s="9"/>
      <c r="H45" s="9"/>
      <c r="I45" s="9"/>
      <c r="J45" s="9"/>
      <c r="K45" s="9"/>
      <c r="L45" s="9"/>
      <c r="M45" s="7"/>
      <c r="N45" s="7"/>
    </row>
    <row r="46" spans="1:14" s="6" customFormat="1" ht="12.95" customHeight="1" x14ac:dyDescent="0.25">
      <c r="A46" s="176"/>
      <c r="B46" s="7"/>
      <c r="C46" s="17"/>
      <c r="D46" s="17"/>
      <c r="E46" s="9"/>
      <c r="F46" s="9"/>
      <c r="G46" s="9"/>
      <c r="H46" s="9"/>
      <c r="I46" s="9"/>
      <c r="J46" s="9"/>
      <c r="K46" s="9"/>
      <c r="L46" s="9"/>
      <c r="M46" s="7"/>
      <c r="N46" s="7"/>
    </row>
    <row r="47" spans="1:14" ht="18.75" x14ac:dyDescent="0.3">
      <c r="A47" s="191">
        <v>3</v>
      </c>
      <c r="B47" s="26" t="s">
        <v>29</v>
      </c>
      <c r="C47" s="26"/>
      <c r="D47" s="26"/>
      <c r="E47" s="88"/>
      <c r="F47" s="89"/>
      <c r="G47" s="88"/>
      <c r="H47" s="89"/>
      <c r="I47" s="88"/>
      <c r="J47" s="89"/>
      <c r="K47" s="88"/>
      <c r="L47" s="89"/>
      <c r="M47" s="118"/>
    </row>
    <row r="48" spans="1:14" s="6" customFormat="1" ht="15" customHeight="1" x14ac:dyDescent="0.25">
      <c r="A48" s="34">
        <v>3.01</v>
      </c>
      <c r="B48" s="35" t="s">
        <v>60</v>
      </c>
      <c r="C48" s="23"/>
      <c r="D48" s="23"/>
      <c r="E48" s="90">
        <f t="shared" ref="E48:L48" si="10">E21-E42</f>
        <v>0</v>
      </c>
      <c r="F48" s="91">
        <f t="shared" si="10"/>
        <v>0</v>
      </c>
      <c r="G48" s="90">
        <f t="shared" si="10"/>
        <v>0</v>
      </c>
      <c r="H48" s="91">
        <f t="shared" si="10"/>
        <v>0</v>
      </c>
      <c r="I48" s="90">
        <f t="shared" si="10"/>
        <v>0</v>
      </c>
      <c r="J48" s="91">
        <f t="shared" si="10"/>
        <v>0</v>
      </c>
      <c r="K48" s="90">
        <f t="shared" si="10"/>
        <v>0</v>
      </c>
      <c r="L48" s="91">
        <f t="shared" si="10"/>
        <v>0</v>
      </c>
      <c r="M48" s="120" t="s">
        <v>65</v>
      </c>
    </row>
    <row r="49" spans="1:13" s="6" customFormat="1" ht="15" customHeight="1" x14ac:dyDescent="0.25">
      <c r="A49" s="34">
        <v>3.02</v>
      </c>
      <c r="B49" s="239" t="s">
        <v>42</v>
      </c>
      <c r="C49" s="246">
        <f>C21-C42</f>
        <v>0</v>
      </c>
      <c r="D49" s="246">
        <f>D21-D42</f>
        <v>0</v>
      </c>
      <c r="E49" s="249">
        <f>SUM(E48:F48)</f>
        <v>0</v>
      </c>
      <c r="F49" s="249"/>
      <c r="G49" s="249">
        <f t="shared" ref="G49" si="11">SUM(G48:H48)</f>
        <v>0</v>
      </c>
      <c r="H49" s="249"/>
      <c r="I49" s="249">
        <f t="shared" ref="I49" si="12">SUM(I48:J48)</f>
        <v>0</v>
      </c>
      <c r="J49" s="249"/>
      <c r="K49" s="249">
        <f t="shared" ref="K49" si="13">SUM(K48:L48)</f>
        <v>0</v>
      </c>
      <c r="L49" s="249"/>
      <c r="M49" s="253">
        <f>SUM(C49:D50)+SUM(E48:L48)</f>
        <v>0</v>
      </c>
    </row>
    <row r="50" spans="1:13" s="6" customFormat="1" ht="15" customHeight="1" x14ac:dyDescent="0.25">
      <c r="A50" s="53">
        <v>3.03</v>
      </c>
      <c r="B50" s="240"/>
      <c r="C50" s="248"/>
      <c r="D50" s="248"/>
      <c r="E50" s="252">
        <f>SUM(E48:L48)</f>
        <v>0</v>
      </c>
      <c r="F50" s="252"/>
      <c r="G50" s="252"/>
      <c r="H50" s="252"/>
      <c r="I50" s="252"/>
      <c r="J50" s="252"/>
      <c r="K50" s="252"/>
      <c r="L50" s="252"/>
      <c r="M50" s="254"/>
    </row>
    <row r="51" spans="1:13" s="6" customFormat="1" ht="12.95" customHeight="1" x14ac:dyDescent="0.25">
      <c r="A51" s="182"/>
      <c r="B51" s="7"/>
      <c r="C51" s="100"/>
      <c r="D51" s="101"/>
      <c r="E51" s="101"/>
      <c r="F51" s="101"/>
      <c r="G51" s="101"/>
      <c r="H51" s="101"/>
      <c r="I51" s="101"/>
      <c r="J51" s="101"/>
      <c r="K51" s="101"/>
      <c r="L51" s="101"/>
      <c r="M51" s="101"/>
    </row>
    <row r="52" spans="1:13" ht="12.95" customHeight="1" x14ac:dyDescent="0.25">
      <c r="A52" s="183"/>
      <c r="B52" s="3"/>
      <c r="C52" s="3"/>
      <c r="D52" s="3"/>
      <c r="G52" s="3"/>
      <c r="I52" s="3"/>
      <c r="K52" s="3"/>
      <c r="L52" s="3"/>
      <c r="M52" s="3"/>
    </row>
    <row r="53" spans="1:13" ht="18.75" x14ac:dyDescent="0.3">
      <c r="A53" s="191">
        <v>4</v>
      </c>
      <c r="B53" s="26" t="s">
        <v>21</v>
      </c>
      <c r="C53" s="26"/>
      <c r="D53" s="26"/>
      <c r="E53" s="88"/>
      <c r="F53" s="89"/>
      <c r="G53" s="88"/>
      <c r="H53" s="89"/>
      <c r="I53" s="88"/>
      <c r="J53" s="89"/>
      <c r="K53" s="88"/>
      <c r="L53" s="89"/>
      <c r="M53" s="119" t="s">
        <v>58</v>
      </c>
    </row>
    <row r="54" spans="1:13" x14ac:dyDescent="0.25">
      <c r="A54" s="34">
        <v>4.01</v>
      </c>
      <c r="B54" s="35" t="s">
        <v>59</v>
      </c>
      <c r="C54" s="241" t="str">
        <f>IF(C49&lt;0,IF(D49&lt;0,"nein",IF((D49+E50)&lt;0,"nein","ja")),IF(D49&lt;0,IF((C49+E50)&lt;0,"nein","ja"),IF((C49+D49+E50)&lt;0,"nein","ja")))</f>
        <v>ja</v>
      </c>
      <c r="D54" s="241"/>
      <c r="E54" s="92"/>
      <c r="F54" s="93"/>
      <c r="G54" s="92"/>
      <c r="H54" s="93"/>
      <c r="I54" s="92"/>
      <c r="J54" s="93"/>
      <c r="K54" s="92"/>
      <c r="L54" s="93"/>
      <c r="M54" s="58"/>
    </row>
    <row r="55" spans="1:13" x14ac:dyDescent="0.25">
      <c r="A55" s="34">
        <v>4.0199999999999996</v>
      </c>
      <c r="B55" s="35" t="s">
        <v>61</v>
      </c>
      <c r="C55" s="160" t="str">
        <f>IF(C54="ja","ja",IF(OR(E48&lt;0,G48&lt;0,I48&lt;0,K48&lt;0),IF(C49&lt;=0,"nein",IF((C49+E48+G48+I48+K48)&lt;0,"nein","ja")),"ja"))</f>
        <v>ja</v>
      </c>
      <c r="D55" s="160" t="str">
        <f>IF(C54="ja","ja",IF(OR(F48&lt;0,H48&lt;0,J48&lt;0,L48&lt;0),IF(D49&lt;=0,"nein",IF((D49+F48+H48+J48+L48)&lt;0,"nein","ja")),"ja"))</f>
        <v>ja</v>
      </c>
      <c r="E55" s="94">
        <f>IF(C55="nein",E48+F68+E69,0)</f>
        <v>0</v>
      </c>
      <c r="F55" s="95">
        <f>IF(D55="nein",F48+E68+F69,0)</f>
        <v>0</v>
      </c>
      <c r="G55" s="94">
        <f>IF(C55="nein",G48+H68+G69,0)</f>
        <v>0</v>
      </c>
      <c r="H55" s="95">
        <f>IF(D55="nein",H48+G68+H69,0)</f>
        <v>0</v>
      </c>
      <c r="I55" s="94">
        <f>IF(C55="nein",I48+J68+I69,0)</f>
        <v>0</v>
      </c>
      <c r="J55" s="95">
        <f>IF(D55="nein",J48+I68+J69,0)</f>
        <v>0</v>
      </c>
      <c r="K55" s="94">
        <f>IF(C55="nein",K48+L68+K69,0)</f>
        <v>0</v>
      </c>
      <c r="L55" s="95">
        <f>IF(D55="nein",L48+K68+L69,0)</f>
        <v>0</v>
      </c>
      <c r="M55" s="59">
        <f>IF(C54="nein",IF(C49&gt;0,IF(D49&gt;0,C49+D49+E50,C49+E50),IF(D49&gt;0,D49+E50,E50)),0)</f>
        <v>0</v>
      </c>
    </row>
    <row r="56" spans="1:13" x14ac:dyDescent="0.25">
      <c r="A56" s="34">
        <v>4.03</v>
      </c>
      <c r="B56" s="35" t="s">
        <v>85</v>
      </c>
      <c r="C56" s="160" t="str">
        <f>IF(C49&gt;=0,"ja",IF(M49&gt;=0,"ja","nein"))</f>
        <v>ja</v>
      </c>
      <c r="D56" s="160" t="str">
        <f>IF(D49&gt;=0,"ja",IF(M49&gt;=0,"ja","nein"))</f>
        <v>ja</v>
      </c>
      <c r="E56" s="92"/>
      <c r="F56" s="93"/>
      <c r="G56" s="94"/>
      <c r="H56" s="93"/>
      <c r="I56" s="92"/>
      <c r="J56" s="93"/>
      <c r="K56" s="92"/>
      <c r="L56" s="93"/>
      <c r="M56" s="59" t="str">
        <f>IF(C54="nein",IF(ROUND(E55+F55+G55+H55+I55+J55+K55+L55-M55,2)=0,"","Fehler"),"")</f>
        <v/>
      </c>
    </row>
    <row r="57" spans="1:13" x14ac:dyDescent="0.25">
      <c r="A57" s="34">
        <v>4.04</v>
      </c>
      <c r="B57" s="42" t="s">
        <v>86</v>
      </c>
      <c r="C57" s="159">
        <f>IF(C56="ja",0,IF(D56="nein",C49,IF(D49+E50&gt;0,D49+E50+C49,C49)))</f>
        <v>0</v>
      </c>
      <c r="D57" s="159">
        <f>IF(D56="ja",0,IF(C56="nein",D49,IF(C49+E50&gt;0,C49+E50+D49,D49)))</f>
        <v>0</v>
      </c>
      <c r="E57" s="94"/>
      <c r="F57" s="95"/>
      <c r="G57" s="94"/>
      <c r="H57" s="95"/>
      <c r="I57" s="94"/>
      <c r="J57" s="95"/>
      <c r="K57" s="94"/>
      <c r="L57" s="95"/>
      <c r="M57" s="59"/>
    </row>
    <row r="58" spans="1:13" x14ac:dyDescent="0.25">
      <c r="A58" s="184">
        <v>4.05</v>
      </c>
      <c r="B58" s="25" t="s">
        <v>22</v>
      </c>
      <c r="C58" s="60">
        <f>IF(C49&lt;=0,0,IF(D49&lt;=0,1,C49/(C49+D49)))</f>
        <v>0</v>
      </c>
      <c r="D58" s="60">
        <f>IF(D49&lt;=0,0,IF(C49&lt;=0,1,D49/(D49+C49)))</f>
        <v>0</v>
      </c>
      <c r="E58" s="98"/>
      <c r="F58" s="99"/>
      <c r="G58" s="98"/>
      <c r="H58" s="99"/>
      <c r="I58" s="98"/>
      <c r="J58" s="99"/>
      <c r="K58" s="98"/>
      <c r="L58" s="99"/>
      <c r="M58" s="61">
        <f>C58+D58</f>
        <v>0</v>
      </c>
    </row>
    <row r="59" spans="1:13" ht="12.95" customHeight="1" x14ac:dyDescent="0.25">
      <c r="B59" s="3"/>
      <c r="C59" s="96"/>
      <c r="D59" s="96"/>
      <c r="E59" s="12"/>
      <c r="F59" s="12"/>
      <c r="G59" s="12"/>
      <c r="H59" s="12"/>
      <c r="I59" s="12"/>
      <c r="J59" s="12"/>
      <c r="K59" s="12"/>
      <c r="L59" s="12"/>
      <c r="M59" s="97"/>
    </row>
    <row r="60" spans="1:13" ht="12.95" customHeight="1" x14ac:dyDescent="0.25">
      <c r="B60" s="11"/>
      <c r="C60" s="13"/>
      <c r="D60" s="13"/>
      <c r="E60" s="11"/>
      <c r="F60" s="11"/>
      <c r="G60" s="11"/>
      <c r="H60" s="11"/>
      <c r="I60" s="11"/>
      <c r="J60" s="11"/>
      <c r="K60" s="11"/>
      <c r="L60" s="11"/>
      <c r="M60" s="20"/>
    </row>
    <row r="61" spans="1:13" ht="18.75" x14ac:dyDescent="0.3">
      <c r="A61" s="191">
        <v>5</v>
      </c>
      <c r="B61" s="26" t="s">
        <v>18</v>
      </c>
      <c r="C61" s="26"/>
      <c r="D61" s="26"/>
      <c r="E61" s="27"/>
      <c r="F61" s="28"/>
      <c r="G61" s="27"/>
      <c r="H61" s="28"/>
      <c r="I61" s="27"/>
      <c r="J61" s="28"/>
      <c r="K61" s="27"/>
      <c r="L61" s="28"/>
      <c r="M61" s="119" t="s">
        <v>23</v>
      </c>
    </row>
    <row r="62" spans="1:13" x14ac:dyDescent="0.25">
      <c r="A62" s="34"/>
      <c r="B62" s="30" t="s">
        <v>41</v>
      </c>
      <c r="C62" s="30"/>
      <c r="D62" s="30"/>
      <c r="E62" s="62" t="s">
        <v>33</v>
      </c>
      <c r="F62" s="63"/>
      <c r="G62" s="62"/>
      <c r="H62" s="63"/>
      <c r="I62" s="62"/>
      <c r="J62" s="63"/>
      <c r="K62" s="62"/>
      <c r="L62" s="63"/>
      <c r="M62" s="58"/>
    </row>
    <row r="63" spans="1:13" x14ac:dyDescent="0.25">
      <c r="A63" s="34">
        <v>5.01</v>
      </c>
      <c r="B63" s="35" t="s">
        <v>24</v>
      </c>
      <c r="C63" s="65">
        <v>0.5</v>
      </c>
      <c r="D63" s="65">
        <v>0.5</v>
      </c>
      <c r="E63" s="242" t="s">
        <v>82</v>
      </c>
      <c r="F63" s="242"/>
      <c r="G63" s="242"/>
      <c r="H63" s="242"/>
      <c r="I63" s="242"/>
      <c r="J63" s="242"/>
      <c r="K63" s="242"/>
      <c r="L63" s="242"/>
      <c r="M63" s="58">
        <f>C63+D63</f>
        <v>1</v>
      </c>
    </row>
    <row r="64" spans="1:13" x14ac:dyDescent="0.25">
      <c r="A64" s="34">
        <v>5.0199999999999996</v>
      </c>
      <c r="B64" s="35" t="s">
        <v>48</v>
      </c>
      <c r="C64" s="65"/>
      <c r="D64" s="65"/>
      <c r="E64" s="242" t="s">
        <v>44</v>
      </c>
      <c r="F64" s="242"/>
      <c r="G64" s="242"/>
      <c r="H64" s="242"/>
      <c r="I64" s="242"/>
      <c r="J64" s="242"/>
      <c r="K64" s="242"/>
      <c r="L64" s="242"/>
      <c r="M64" s="58">
        <f>IF(C64="",IF(D64="",1,"unvollständig"),IF(D64="","unvollständig",C64+D64))</f>
        <v>1</v>
      </c>
    </row>
    <row r="65" spans="1:13" x14ac:dyDescent="0.25">
      <c r="A65" s="34">
        <v>5.03</v>
      </c>
      <c r="B65" s="35" t="s">
        <v>87</v>
      </c>
      <c r="C65" s="134">
        <f>IF(C54="nein","ungedeckt",IF(C64="",C58,C64))</f>
        <v>0</v>
      </c>
      <c r="D65" s="134">
        <f>IF(C54="nein","ungedeckt",IF(D64="",D58,D64))</f>
        <v>0</v>
      </c>
      <c r="E65" s="242" t="str">
        <f>IF(C54="nein","Barunterhalt der Kinder ungedeckt",IF(C64="",IF(D64="","Anteil am Nettobedarf gemäss Überschussverhältnis","Fehler"),IF(D64="","Fehler","Anteil am Nettobedarf gemäss manueller Korrektur")))</f>
        <v>Anteil am Nettobedarf gemäss Überschussverhältnis</v>
      </c>
      <c r="F65" s="242"/>
      <c r="G65" s="242"/>
      <c r="H65" s="242"/>
      <c r="I65" s="242"/>
      <c r="J65" s="242"/>
      <c r="K65" s="242"/>
      <c r="L65" s="242"/>
      <c r="M65" s="106">
        <f>IF(C65="ungedeckt","ungedeckt",C65+D65)</f>
        <v>0</v>
      </c>
    </row>
    <row r="66" spans="1:13" x14ac:dyDescent="0.25">
      <c r="A66" s="34"/>
      <c r="B66" s="64"/>
      <c r="C66" s="64"/>
      <c r="D66" s="64"/>
      <c r="E66" s="62"/>
      <c r="F66" s="63"/>
      <c r="G66" s="62"/>
      <c r="H66" s="63"/>
      <c r="I66" s="62"/>
      <c r="J66" s="63"/>
      <c r="K66" s="62"/>
      <c r="L66" s="63"/>
      <c r="M66" s="57"/>
    </row>
    <row r="67" spans="1:13" x14ac:dyDescent="0.25">
      <c r="A67" s="34"/>
      <c r="B67" s="23" t="s">
        <v>45</v>
      </c>
      <c r="C67" s="160"/>
      <c r="D67" s="160"/>
      <c r="E67" s="62"/>
      <c r="F67" s="63"/>
      <c r="G67" s="62"/>
      <c r="H67" s="63"/>
      <c r="I67" s="62"/>
      <c r="J67" s="63"/>
      <c r="K67" s="62"/>
      <c r="L67" s="63"/>
      <c r="M67" s="33"/>
    </row>
    <row r="68" spans="1:13" s="6" customFormat="1" x14ac:dyDescent="0.25">
      <c r="A68" s="137">
        <v>5.04</v>
      </c>
      <c r="B68" s="23" t="s">
        <v>88</v>
      </c>
      <c r="C68" s="66">
        <f>IF(C54="ja",-C65*(F48+H48+J48+L48),IF(C49&gt;0,IF((C49-C69)&gt;0,C49-C69,0),IF((E48+G48+I48+K48)&gt;0,E48+G48+I48+K48,0)))</f>
        <v>0</v>
      </c>
      <c r="D68" s="66">
        <f>IF(C54="ja",-D65*(E48+G48+I48+K48),IF(D49&gt;0,IF((D49-D69)&gt;0,D49-D69,0),IF((F48+H48+J48+L48)&gt;0,F48+H48+J48+L48,0)))</f>
        <v>0</v>
      </c>
      <c r="E68" s="172">
        <f>IF(C54="ja",-C65*F48,IF(C49&gt;0,IF(C68&gt;0,IF(F3&lt;&gt;"",C68/(M3),0),0),IF(E48&gt;0,E48,0)))</f>
        <v>0</v>
      </c>
      <c r="F68" s="173">
        <f>IF(C54="ja",-D65*E48,IF(D49&gt;0,IF(D68&gt;0,IF(F3&lt;&gt;"",D68/(M3),0),0),IF(F48&gt;0,F48,0)))</f>
        <v>0</v>
      </c>
      <c r="G68" s="51">
        <f>IF(C54="ja",-C65*H48,IF(C49&gt;0,IF(C68&gt;0,IF(H3&lt;&gt;"",C68/(M3),0),0),IF(G48&gt;0,G48,0)))</f>
        <v>0</v>
      </c>
      <c r="H68" s="52">
        <f>IF(C54="ja",-D65*G48,IF(D49&gt;0,IF(D68&gt;0,IF(H3&lt;&gt;"",D68/(M3),0),0),IF(H48&gt;0,H48,0)))</f>
        <v>0</v>
      </c>
      <c r="I68" s="51">
        <f>IF(C54="ja",-C65*J48,IF(C49&gt;0,IF(C68&gt;0,IF(J3&lt;&gt;"",C68/(M3),0),0),IF(I48&gt;0,I48,0)))</f>
        <v>0</v>
      </c>
      <c r="J68" s="52">
        <f>IF(C54="ja",-D65*I48,IF(D49&gt;0,IF(D68&gt;0,IF(J3&lt;&gt;"",D68/(M3),0),0),IF(J48&gt;0,J48,0)))</f>
        <v>0</v>
      </c>
      <c r="K68" s="51">
        <f>IF(C54="ja",-C65*L48,IF(C49&gt;0,IF(C68&gt;0,IF(L3&lt;&gt;"",C68/(M3),0),0),IF(K48&gt;0,K48,0)))</f>
        <v>0</v>
      </c>
      <c r="L68" s="52">
        <f>IF(C54="ja",-D65*K48,IF(D49&gt;0,IF(D68&gt;0,IF(L3&lt;&gt;"",D68/(M3),0),0),IF(L48&gt;0,L48,0)))</f>
        <v>0</v>
      </c>
      <c r="M68" s="59">
        <f>ROUND(C68+D68-E68-F68-G68-H68-I68-J68-K68-L68,2)</f>
        <v>0</v>
      </c>
    </row>
    <row r="69" spans="1:13" x14ac:dyDescent="0.25">
      <c r="A69" s="185">
        <v>5.05</v>
      </c>
      <c r="B69" s="67" t="s">
        <v>62</v>
      </c>
      <c r="C69" s="68">
        <f>IF(C54="ja",-C65*(E48+G48+I48+K48),IF(C49&gt;0,IF((E48+G48+I48+K48)&gt;0,-(E48+G48+I48+K48),IF(C49&gt;-(E48+G48+I48+K48),-(E48+G48+I48+K48),C49)),IF((E48+G48+I48+K48)&gt;0,-(E48+G48+I48+K48),0)))</f>
        <v>0</v>
      </c>
      <c r="D69" s="68">
        <f>IF(C54="ja",-D65*(F48+H48+J48+L48),IF(D49&gt;0,IF((F48+H48+J48+L48)&gt;0,-(F48+H48+J48+L48),IF(D49&gt;-(F48+H48+J48+L48),-(F48+H48+J48+L48),D49)),IF((F48+H48+J48+L48)&gt;0,-(F48+H48+J48+L48),0)))</f>
        <v>0</v>
      </c>
      <c r="E69" s="40">
        <f>IF(C54="ja",-C65*E48,IF(C49&gt;0,IF(E48&gt;0,-E48,IF(F3&lt;&gt;"",IF((C49/(M3))&gt;-E48,-E48,(C49/(M3))),0)),IF(E48&gt;0,-E48,0)))</f>
        <v>0</v>
      </c>
      <c r="F69" s="41">
        <f>IF(C54="ja",-D65*F48,IF(D49&gt;0,IF(F48&gt;0,-F48,IF(F3&lt;&gt;"",IF((D49/(M3))&gt;-F48,-F48,(D49/(M3))),0)),IF(F48&gt;0,-F48,0)))</f>
        <v>0</v>
      </c>
      <c r="G69" s="40">
        <f>IF(C54="ja",-C65*G48,IF(C49&gt;0,IF(G48&gt;0,-G48,IF(H3&lt;&gt;"",IF((C49/(M3))&gt;-G48,-G48,(C49/(M3))),0)),IF(G48&gt;0,-G48,0)))</f>
        <v>0</v>
      </c>
      <c r="H69" s="41">
        <f>IF(C54="ja",-D65*H48,IF(D49&gt;0,IF(H48&gt;0,-H48,IF(H3&lt;&gt;"",IF((D49/(M3))&gt;-H48,-H48,(D49/(M3))),0)),IF(H48&gt;0,-H48,0)))</f>
        <v>0</v>
      </c>
      <c r="I69" s="40">
        <f>IF(C54="ja",-C65*I48,IF(C49&gt;0,IF(I48&gt;0,-I48,IF(J3&lt;&gt;"",IF((C49/(M3))&gt;-I48,-I48,(C49/(M3))),0)),IF(I48&gt;0,-I48,0)))</f>
        <v>0</v>
      </c>
      <c r="J69" s="41">
        <f>IF(C54="ja",-D65*J48,IF(D49&gt;0,IF(J48&gt;0,-J48,IF(J3&lt;&gt;"",IF((D49/(M3))&gt;-J48,-J48,(D49/(M3))),0)),IF(J48&gt;0,-J48,0)))</f>
        <v>0</v>
      </c>
      <c r="K69" s="40">
        <f>IF(C54="ja",-C65*K48,IF(C49&gt;0,IF(K48&gt;0,-K48,IF(L3&lt;&gt;"",IF((C49/(M3))&gt;-K48,-K48,(C49/(M3))),0)),IF(K48&gt;0,-K48,0)))</f>
        <v>0</v>
      </c>
      <c r="L69" s="41">
        <f>IF(C54="ja",-D65*L48,IF(D49&gt;0,IF(L48&gt;0,-L48,IF(L3&lt;&gt;"",IF((D49/(M3))&gt;-L48,-L48,(D49/(M3))),0)),IF(L48&gt;0,-L48,0)))</f>
        <v>0</v>
      </c>
      <c r="M69" s="59">
        <f>IF(C65="ungedeckt",0,ROUND(C69+D69-E69-F69-G69-H69-I69-J69-K69-L69,2))</f>
        <v>0</v>
      </c>
    </row>
    <row r="70" spans="1:13" x14ac:dyDescent="0.25">
      <c r="A70" s="185">
        <v>5.0599999999999996</v>
      </c>
      <c r="B70" s="67" t="s">
        <v>89</v>
      </c>
      <c r="C70" s="68">
        <f>C68+C69</f>
        <v>0</v>
      </c>
      <c r="D70" s="68">
        <f>D68+D69</f>
        <v>0</v>
      </c>
      <c r="E70" s="40">
        <f>SUM(E68:E69)</f>
        <v>0</v>
      </c>
      <c r="F70" s="41">
        <f t="shared" ref="F70:L70" si="14">SUM(F68:F69)</f>
        <v>0</v>
      </c>
      <c r="G70" s="40">
        <f t="shared" si="14"/>
        <v>0</v>
      </c>
      <c r="H70" s="41">
        <f t="shared" si="14"/>
        <v>0</v>
      </c>
      <c r="I70" s="40">
        <f t="shared" si="14"/>
        <v>0</v>
      </c>
      <c r="J70" s="41">
        <f t="shared" si="14"/>
        <v>0</v>
      </c>
      <c r="K70" s="40">
        <f t="shared" si="14"/>
        <v>0</v>
      </c>
      <c r="L70" s="41">
        <f t="shared" si="14"/>
        <v>0</v>
      </c>
      <c r="M70" s="59">
        <f>IF(C65="ungedeckt",0,ROUND(C70+D70-E70-F70-G70-H70-I70-J70-K70-L70,2))</f>
        <v>0</v>
      </c>
    </row>
    <row r="71" spans="1:13" x14ac:dyDescent="0.25">
      <c r="A71" s="34"/>
      <c r="B71" s="64"/>
      <c r="C71" s="64"/>
      <c r="D71" s="64"/>
      <c r="E71" s="62"/>
      <c r="F71" s="63"/>
      <c r="G71" s="62"/>
      <c r="H71" s="63"/>
      <c r="I71" s="62"/>
      <c r="J71" s="63"/>
      <c r="K71" s="62"/>
      <c r="L71" s="63"/>
      <c r="M71" s="69" t="str">
        <f>IF(ROUND(E50+SUM(C70:D70),2)=0,IF(M68+M69+M70=0,"ok","Berechnung überprüfen"),"ungedeckt")</f>
        <v>ok</v>
      </c>
    </row>
    <row r="72" spans="1:13" x14ac:dyDescent="0.25">
      <c r="A72" s="34"/>
      <c r="B72" s="30" t="s">
        <v>7</v>
      </c>
      <c r="C72" s="30"/>
      <c r="D72" s="30"/>
      <c r="E72" s="31"/>
      <c r="F72" s="32"/>
      <c r="G72" s="31"/>
      <c r="H72" s="32"/>
      <c r="I72" s="31"/>
      <c r="J72" s="32"/>
      <c r="K72" s="31"/>
      <c r="L72" s="32"/>
      <c r="M72" s="57"/>
    </row>
    <row r="73" spans="1:13" x14ac:dyDescent="0.25">
      <c r="A73" s="137">
        <v>5.07</v>
      </c>
      <c r="B73" s="23" t="s">
        <v>17</v>
      </c>
      <c r="C73" s="66">
        <f>IF(F3="",0,IF(D63=0,0,IF(C49&lt;=0,0,IF(D49&gt;=0,0,IF(C65="ungedeckt",0,MIN(-D49,C49-C70))))))</f>
        <v>0</v>
      </c>
      <c r="D73" s="66">
        <f>IF(F3="",0,IF(C63=0,0,IF(D49&lt;=0,0,IF(C49&gt;=0,0,IF(D65="ungedeckt",0,MIN(-C49,D49-D70))))))</f>
        <v>0</v>
      </c>
      <c r="E73" s="51">
        <f>IF(L3&lt;&gt;"",C73/4,IF(J3&lt;&gt;"",C73/3,IF(H3&lt;&gt;"",C73/2,C73)))</f>
        <v>0</v>
      </c>
      <c r="F73" s="52">
        <f>IF(L3&lt;&gt;"",D73/4,IF(J3&lt;&gt;"",D73/3,IF(H3&lt;&gt;"",D73/2,D73)))</f>
        <v>0</v>
      </c>
      <c r="G73" s="51">
        <f>IF(L3&lt;&gt;"",C73/4,IF(J3&lt;&gt;"",C73/3,IF(H3&lt;&gt;"",C73/2,0)))</f>
        <v>0</v>
      </c>
      <c r="H73" s="52">
        <f>IF(L3&lt;&gt;"",D73/4,IF(J3&lt;&gt;"",D73/3,IF(H3&lt;&gt;"",D73/2,0)))</f>
        <v>0</v>
      </c>
      <c r="I73" s="51">
        <f>IF(L3&lt;&gt;"",C73/4,IF(J3&lt;&gt;"",C73/3,0))</f>
        <v>0</v>
      </c>
      <c r="J73" s="52">
        <f>IF(L3&lt;&gt;"",D73/4,IF(J3&lt;&gt;"",D73/3,0))</f>
        <v>0</v>
      </c>
      <c r="K73" s="51">
        <f>IF(L3&lt;&gt;"",C73/4,0)</f>
        <v>0</v>
      </c>
      <c r="L73" s="52">
        <f>IF(L3&lt;&gt;"",D73/4,0)</f>
        <v>0</v>
      </c>
      <c r="M73" s="69" t="str">
        <f>IF(C73&lt;-D49,IF(D73&lt;-C49,"Bedarf ungedeckt","Bedarf M. ungedeckt"),IF(D73&lt;-C49,"Bedarf V. ungedeckt","ok"))</f>
        <v>ok</v>
      </c>
    </row>
    <row r="74" spans="1:13" x14ac:dyDescent="0.25">
      <c r="A74" s="186">
        <v>5.08</v>
      </c>
      <c r="B74" s="70" t="s">
        <v>90</v>
      </c>
      <c r="C74" s="71">
        <f t="shared" ref="C74:L74" si="15">C70+C73</f>
        <v>0</v>
      </c>
      <c r="D74" s="71">
        <f t="shared" si="15"/>
        <v>0</v>
      </c>
      <c r="E74" s="139">
        <f t="shared" si="15"/>
        <v>0</v>
      </c>
      <c r="F74" s="140">
        <f t="shared" si="15"/>
        <v>0</v>
      </c>
      <c r="G74" s="139">
        <f t="shared" si="15"/>
        <v>0</v>
      </c>
      <c r="H74" s="140">
        <f t="shared" si="15"/>
        <v>0</v>
      </c>
      <c r="I74" s="139">
        <f t="shared" si="15"/>
        <v>0</v>
      </c>
      <c r="J74" s="140">
        <f t="shared" si="15"/>
        <v>0</v>
      </c>
      <c r="K74" s="139">
        <f t="shared" si="15"/>
        <v>0</v>
      </c>
      <c r="L74" s="140">
        <f t="shared" si="15"/>
        <v>0</v>
      </c>
      <c r="M74" s="72">
        <f>IF(M70="ok",IF(M73="ok","Bedarf aller gedeckt",M73),M70)</f>
        <v>0</v>
      </c>
    </row>
    <row r="75" spans="1:13" ht="12.95" customHeight="1" x14ac:dyDescent="0.25">
      <c r="B75" s="10"/>
      <c r="C75" s="14"/>
      <c r="D75" s="14"/>
      <c r="E75" s="10"/>
      <c r="F75" s="10"/>
      <c r="G75" s="10"/>
      <c r="H75" s="10"/>
      <c r="I75" s="10"/>
      <c r="J75" s="10"/>
      <c r="K75" s="10"/>
      <c r="L75" s="10"/>
      <c r="M75" s="21"/>
    </row>
    <row r="76" spans="1:13" ht="12.95" customHeight="1" x14ac:dyDescent="0.25">
      <c r="B76" s="11"/>
      <c r="C76" s="11"/>
      <c r="D76" s="11"/>
      <c r="E76" s="11"/>
      <c r="F76" s="11"/>
      <c r="G76" s="11"/>
      <c r="H76" s="11"/>
      <c r="I76" s="11"/>
      <c r="J76" s="11"/>
      <c r="K76" s="11"/>
      <c r="L76" s="11"/>
      <c r="M76" s="19"/>
    </row>
    <row r="77" spans="1:13" ht="18.75" x14ac:dyDescent="0.3">
      <c r="A77" s="224">
        <v>6</v>
      </c>
      <c r="B77" s="26" t="s">
        <v>19</v>
      </c>
      <c r="C77" s="227"/>
      <c r="D77" s="227"/>
      <c r="E77" s="228"/>
      <c r="F77" s="28"/>
      <c r="G77" s="27"/>
      <c r="H77" s="28"/>
      <c r="I77" s="27"/>
      <c r="J77" s="28"/>
      <c r="K77" s="27"/>
      <c r="L77" s="28"/>
      <c r="M77" s="229" t="s">
        <v>23</v>
      </c>
    </row>
    <row r="78" spans="1:13" x14ac:dyDescent="0.25">
      <c r="A78" s="225"/>
      <c r="B78" s="222" t="s">
        <v>32</v>
      </c>
      <c r="C78" s="30"/>
      <c r="D78" s="30"/>
      <c r="E78" s="31"/>
      <c r="F78" s="32"/>
      <c r="G78" s="31"/>
      <c r="H78" s="32"/>
      <c r="I78" s="31"/>
      <c r="J78" s="32"/>
      <c r="K78" s="31"/>
      <c r="L78" s="32"/>
      <c r="M78" s="230"/>
    </row>
    <row r="79" spans="1:13" x14ac:dyDescent="0.25">
      <c r="A79" s="225">
        <v>6.01</v>
      </c>
      <c r="B79" s="223" t="s">
        <v>20</v>
      </c>
      <c r="C79" s="36"/>
      <c r="D79" s="36"/>
      <c r="E79" s="62"/>
      <c r="F79" s="63"/>
      <c r="G79" s="62"/>
      <c r="H79" s="63"/>
      <c r="I79" s="62"/>
      <c r="J79" s="63"/>
      <c r="K79" s="62"/>
      <c r="L79" s="63"/>
      <c r="M79" s="231" t="str">
        <f>IF(D4="n",IF(C49-C74&lt;0,IF(C79&gt;0,"Sparq. Vater zu gross",IF(D49-D74&lt;0,IF(D79&gt;0,"Sparq. Mutter zu gross","ok"),IF(D49-D74-D79&lt;0,"Sparq. Mutter zu gross","ok"))),IF(C49-D74-D79&lt;0,"Sparq. Vater zu gross",IF(D49-D74&lt;0,IF(D79&gt;0,"Sparq. Mutter zu gross","ok"),IF(D49-D74-D79&lt;0,"Sparq. Mutter zu gross","ok")))),IF(M49&lt;0,IF(C79+D79&gt;0,"Sparq. zu gross","ok"),IF(M49-C79-D79&lt;0,"Sparq. zu gross","ok")))</f>
        <v>ok</v>
      </c>
    </row>
    <row r="80" spans="1:13" x14ac:dyDescent="0.25">
      <c r="A80" s="225">
        <v>6.02</v>
      </c>
      <c r="B80" s="223" t="s">
        <v>77</v>
      </c>
      <c r="C80" s="74" t="str">
        <f>IF(D4="n",IF(C49-C74-C79&lt;0,0,C49-C74-C79),"Gesamtüberschuss")</f>
        <v>Gesamtüberschuss</v>
      </c>
      <c r="D80" s="74">
        <f>IF(D4="n",IF(D49-D74-D79&lt;0,0,D49-D74-D79),M49-C79-D79)</f>
        <v>0</v>
      </c>
      <c r="E80" s="162"/>
      <c r="F80" s="163"/>
      <c r="G80" s="162"/>
      <c r="H80" s="163"/>
      <c r="I80" s="162"/>
      <c r="J80" s="163"/>
      <c r="K80" s="168"/>
      <c r="L80" s="169"/>
      <c r="M80" s="232">
        <f>IF(D4="n",ROUND(M49-C79-D79-C80-D80,2),0)</f>
        <v>0</v>
      </c>
    </row>
    <row r="81" spans="1:13" x14ac:dyDescent="0.25">
      <c r="A81" s="225">
        <v>6.03</v>
      </c>
      <c r="B81" s="223" t="s">
        <v>31</v>
      </c>
      <c r="C81" s="74">
        <f>IF(D4="n",IF(C80&lt;=0,0,C80*(2/(M3+2))),IF(D80&lt;=0,0,D80*(2/(M3+4))))</f>
        <v>0</v>
      </c>
      <c r="D81" s="74">
        <f>IF(D4="n",IF(D80&lt;=0,0,D80*(2/(M3+2))),IF(D80&lt;=0,0,D80*(2/(M3+4))))</f>
        <v>0</v>
      </c>
      <c r="E81" s="154">
        <f>IF(F3="",0,IF(D4="n",IF(C80&lt;=0,0,C80*1/(M3+2)),"Übersch.ant. gesamt"))</f>
        <v>0</v>
      </c>
      <c r="F81" s="165">
        <f>IF(F3="",0,IF(D4="n",IF(D80=0,0,D80*1/(M3+2)),IF(D80&lt;=0,0,D80*1/(M3+4))))</f>
        <v>0</v>
      </c>
      <c r="G81" s="154">
        <f>IF(H3="",0,IF(D4="n",IF(C80&lt;=0,0,C80*1/(M3+2)),"Übersch.ant. gesamt"))</f>
        <v>0</v>
      </c>
      <c r="H81" s="165">
        <f>IF(H3="",0,IF(D4="n",IF(D80=0,0,D80*1/(M3+2)),IF(D80&lt;=0,0,D80*1/(M3+4))))</f>
        <v>0</v>
      </c>
      <c r="I81" s="154">
        <f>IF(J3="",0,IF(D4="n",IF(C80&lt;=0,0,C80*1/(M3+2)),"Übersch.ant. gesamt"))</f>
        <v>0</v>
      </c>
      <c r="J81" s="165">
        <f>IF(J3="",0,IF(D4="n",IF(D80=0,0,D80*1/(M3+2)),IF(D80&lt;=0,0,D80*1/(M3+4))))</f>
        <v>0</v>
      </c>
      <c r="K81" s="154">
        <f>IF(L3="",0,IF(D4="n",IF(C80&lt;=0,0,C80*1/(M3+2)),"Übersch.ant. gesamt"))</f>
        <v>0</v>
      </c>
      <c r="L81" s="155">
        <f>IF(L3="",0,IF(D4="n",IF(D80=0,0,D80*1/(M3+2)),IF(D80&lt;=0,0,D80*1/(M3+4))))</f>
        <v>0</v>
      </c>
      <c r="M81" s="232">
        <f>IF(D4="n",ROUND(C80+D80-C81-D81-E81-F81-G81-H81-I81-J81-K81-L81,2),ROUND(D80-C81-D81-F81-H81-J81-L81,2))</f>
        <v>0</v>
      </c>
    </row>
    <row r="82" spans="1:13" x14ac:dyDescent="0.25">
      <c r="A82" s="225">
        <v>6.04</v>
      </c>
      <c r="B82" s="223" t="s">
        <v>30</v>
      </c>
      <c r="C82" s="158"/>
      <c r="D82" s="158"/>
      <c r="E82" s="166"/>
      <c r="F82" s="167"/>
      <c r="G82" s="166"/>
      <c r="H82" s="167"/>
      <c r="I82" s="166"/>
      <c r="J82" s="167"/>
      <c r="K82" s="166"/>
      <c r="L82" s="170"/>
      <c r="M82" s="232"/>
    </row>
    <row r="83" spans="1:13" x14ac:dyDescent="0.25">
      <c r="A83" s="225">
        <v>6.05</v>
      </c>
      <c r="B83" s="244" t="s">
        <v>63</v>
      </c>
      <c r="C83" s="246">
        <f>IF(D4="n",IF(C80&lt;=0,0,C80-E83-G83-I83-K83),IF(D80&lt;=0,0,IF(C82&lt;&gt;"",C82,IF(D82&lt;&gt;"",D80-D82-E84-G84-I84-K84,(D80-E84-G84-I84-K84)/2))))</f>
        <v>0</v>
      </c>
      <c r="D83" s="246">
        <f>IF(D4="n",IF(D80&lt;=0,0,D80-F83-H83-J83-L83),IF(D80&lt;=0,0,IF(D82&lt;&gt;"",D82,IF(C82&lt;&gt;"",D80-C82-E84-G84-I84-K84,(D80-E84-G84-I84-K84)/2))))</f>
        <v>0</v>
      </c>
      <c r="E83" s="171">
        <f>IF(F3="",0,IF(D4="n",IF(C80&lt;=0,0,IF(E82&lt;&gt;"",E82,E81)),"Übersch.ant. gesamt"))</f>
        <v>0</v>
      </c>
      <c r="F83" s="165">
        <f>IF(F3="",0,IF(D4="n",IF(D80=0,0,IF(F82&lt;&gt;"",F82,F81)),IF(D80&lt;=0,0,IF(F82&lt;&gt;"",F82,F81))))</f>
        <v>0</v>
      </c>
      <c r="G83" s="154">
        <f>IF(H3="",0,IF(D4="n",IF(C80&lt;=0,0,IF(G82&lt;&gt;"",G82,G81)),"Übersch.ant. gesamt"))</f>
        <v>0</v>
      </c>
      <c r="H83" s="165">
        <f>IF(H3="",0,IF(D4="n",IF(D80=0,0,IF(H82&lt;&gt;"",H82,H81)),IF(D80&lt;=0,0,IF(H82&lt;&gt;"",H82,H81))))</f>
        <v>0</v>
      </c>
      <c r="I83" s="154">
        <f>IF(J3="",0,IF(D4="n",IF(C80&lt;=0,0,IF(I82&lt;&gt;"",I82,I81)),"Übersch.ant. gesamt"))</f>
        <v>0</v>
      </c>
      <c r="J83" s="165">
        <f>IF(J3="",0,IF(D4="n",IF(D80=0,0,IF(J82&lt;&gt;"",J82,J81)),IF(D80&lt;=0,0,IF(J82&lt;&gt;"",J82,J81))))</f>
        <v>0</v>
      </c>
      <c r="K83" s="154">
        <f>IF(L3="",0,IF(D4="n",IF(C80&lt;=0,0,IF(K82&lt;&gt;"",K82,K81)),"Übersch.ant. gesamt"))</f>
        <v>0</v>
      </c>
      <c r="L83" s="155">
        <f>IF(L3="",0,IF(D4="n",IF(D80=0,0,IF(L82&lt;&gt;"",L82,L81)),IF(D80&lt;=0,0,IF(L82&lt;&gt;"",L82,L81))))</f>
        <v>0</v>
      </c>
      <c r="M83" s="233"/>
    </row>
    <row r="84" spans="1:13" x14ac:dyDescent="0.25">
      <c r="A84" s="236">
        <v>6.06</v>
      </c>
      <c r="B84" s="245"/>
      <c r="C84" s="247"/>
      <c r="D84" s="247"/>
      <c r="E84" s="243">
        <f>IF(F3="",0,IF(D4="n",E83+F83,F83))</f>
        <v>0</v>
      </c>
      <c r="F84" s="243"/>
      <c r="G84" s="243">
        <f>IF(H3="",0,IF(D4="n",G83+H83,H83))</f>
        <v>0</v>
      </c>
      <c r="H84" s="243"/>
      <c r="I84" s="243">
        <f>IF(J3="",0,IF(D4="n",I83+J83,J83))</f>
        <v>0</v>
      </c>
      <c r="J84" s="243"/>
      <c r="K84" s="243">
        <f>IF(L3="",0,IF(D4="n",K83+L83,L83))</f>
        <v>0</v>
      </c>
      <c r="L84" s="243"/>
      <c r="M84" s="232">
        <f>IF(D4="n",ROUND(C80+D80-C83-D83-E84-G84-I84-K84,2),ROUND(D80-C83-D83-E84-G84-I84-K84,2))</f>
        <v>0</v>
      </c>
    </row>
    <row r="85" spans="1:13" x14ac:dyDescent="0.25">
      <c r="A85" s="225">
        <v>6.07</v>
      </c>
      <c r="B85" s="174" t="s">
        <v>78</v>
      </c>
      <c r="C85" s="175"/>
      <c r="D85" s="175"/>
      <c r="E85" s="154">
        <f>E84*C63</f>
        <v>0</v>
      </c>
      <c r="F85" s="155">
        <f>E84*D63</f>
        <v>0</v>
      </c>
      <c r="G85" s="154">
        <f>G84*C63</f>
        <v>0</v>
      </c>
      <c r="H85" s="155">
        <f>G84*D63</f>
        <v>0</v>
      </c>
      <c r="I85" s="154">
        <f>I84*C63</f>
        <v>0</v>
      </c>
      <c r="J85" s="155">
        <f>I84*D63</f>
        <v>0</v>
      </c>
      <c r="K85" s="154">
        <f>K84*C63</f>
        <v>0</v>
      </c>
      <c r="L85" s="155">
        <f>K84*D63</f>
        <v>0</v>
      </c>
      <c r="M85" s="232">
        <f>ROUND(E84+G84+I84+K84-E85-F85-G85-H85-I85-J85-K85-L85,2)</f>
        <v>0</v>
      </c>
    </row>
    <row r="86" spans="1:13" x14ac:dyDescent="0.25">
      <c r="A86" s="225">
        <v>6.08</v>
      </c>
      <c r="B86" s="174" t="s">
        <v>68</v>
      </c>
      <c r="C86" s="175">
        <f>IF(D4="n",C81,IF((C49-C74-C79)&gt;0,IF((C49-C74-C79)&gt;=C83,C83,(C49-C74-C79)),0))</f>
        <v>0</v>
      </c>
      <c r="D86" s="175">
        <f>IF(D4="n",D81,IF((D49-D74-D79)&gt;0,IF((D49-D74-D79)&gt;=D83,D83,(D49-D74-D79)),0))</f>
        <v>0</v>
      </c>
      <c r="E86" s="135"/>
      <c r="F86" s="136"/>
      <c r="G86" s="135"/>
      <c r="H86" s="136"/>
      <c r="I86" s="135"/>
      <c r="J86" s="136"/>
      <c r="K86" s="135"/>
      <c r="L86" s="136"/>
      <c r="M86" s="232"/>
    </row>
    <row r="87" spans="1:13" x14ac:dyDescent="0.25">
      <c r="A87" s="225">
        <v>6.09</v>
      </c>
      <c r="B87" s="18" t="s">
        <v>69</v>
      </c>
      <c r="C87" s="192">
        <f>IF(D4="n",E83+G83+I83+K83,IF((C49-C74-C79-C86)&gt;0,IF((C49-C74-C79-C86)&gt;=(E84+G84+I84+K84),E84+G84+I84+K84,(C49-C74-C79-C86)),0))</f>
        <v>0</v>
      </c>
      <c r="D87" s="192">
        <f>IF(D4="n",F83+H83+J83+L83,IF((D49-D74-D79-D83)&gt;0,IF((D49-D74-D79-D83)&gt;=(E84+G84+I84+K84),E84+G84+I84+K84,(D49-D74-D79-D83)),0))</f>
        <v>0</v>
      </c>
      <c r="E87" s="193">
        <f>IF(F3="",0,C87/M3)</f>
        <v>0</v>
      </c>
      <c r="F87" s="194">
        <f>IF(F3="",0,D87/M3)</f>
        <v>0</v>
      </c>
      <c r="G87" s="193">
        <f>IF(H3="",0,C87/M3)</f>
        <v>0</v>
      </c>
      <c r="H87" s="194">
        <f>IF(H3="",0,D87/M3)</f>
        <v>0</v>
      </c>
      <c r="I87" s="193">
        <f>IF(J3="",0,C87/M3)</f>
        <v>0</v>
      </c>
      <c r="J87" s="194">
        <f>IF(J3="",0,D87/M3)</f>
        <v>0</v>
      </c>
      <c r="K87" s="193">
        <f>IF(L3="",0,C87/M3)</f>
        <v>0</v>
      </c>
      <c r="L87" s="194">
        <f>IF(L3="",0,D87/M3)</f>
        <v>0</v>
      </c>
      <c r="M87" s="232">
        <f>ROUND(C87+D87-E87-F87-G87-H87-I87-J87-K87-L87,2)</f>
        <v>0</v>
      </c>
    </row>
    <row r="88" spans="1:13" s="6" customFormat="1" x14ac:dyDescent="0.25">
      <c r="A88" s="226">
        <v>6.1</v>
      </c>
      <c r="B88" s="195" t="s">
        <v>79</v>
      </c>
      <c r="C88" s="161">
        <f>C87-(E85+G85+I85+K85)</f>
        <v>0</v>
      </c>
      <c r="D88" s="161">
        <f>D87-(F85+H85+J85+L85)</f>
        <v>0</v>
      </c>
      <c r="E88" s="156">
        <f t="shared" ref="E88:L88" si="16">E87-E85</f>
        <v>0</v>
      </c>
      <c r="F88" s="157">
        <f t="shared" si="16"/>
        <v>0</v>
      </c>
      <c r="G88" s="156">
        <f t="shared" si="16"/>
        <v>0</v>
      </c>
      <c r="H88" s="157">
        <f t="shared" si="16"/>
        <v>0</v>
      </c>
      <c r="I88" s="156">
        <f t="shared" si="16"/>
        <v>0</v>
      </c>
      <c r="J88" s="157">
        <f t="shared" si="16"/>
        <v>0</v>
      </c>
      <c r="K88" s="156">
        <f t="shared" si="16"/>
        <v>0</v>
      </c>
      <c r="L88" s="157">
        <f t="shared" si="16"/>
        <v>0</v>
      </c>
      <c r="M88" s="234">
        <f>ROUND(SUM(C88:L88),2)</f>
        <v>0</v>
      </c>
    </row>
    <row r="89" spans="1:13" ht="12.95" customHeight="1" x14ac:dyDescent="0.25">
      <c r="A89" s="187"/>
      <c r="B89" s="10"/>
      <c r="C89" s="15"/>
      <c r="D89" s="15"/>
      <c r="E89" s="15"/>
      <c r="F89" s="10"/>
      <c r="G89" s="10"/>
      <c r="H89" s="10"/>
      <c r="I89" s="10"/>
      <c r="J89" s="10"/>
      <c r="K89" s="3"/>
      <c r="L89" s="3"/>
      <c r="M89" s="21"/>
    </row>
    <row r="90" spans="1:13" ht="12.95" customHeight="1" x14ac:dyDescent="0.25">
      <c r="A90" s="188"/>
      <c r="B90" s="11"/>
      <c r="C90" s="16"/>
      <c r="D90" s="16"/>
      <c r="E90" s="16"/>
      <c r="F90" s="11"/>
      <c r="G90" s="11"/>
      <c r="H90" s="11"/>
      <c r="I90" s="11"/>
      <c r="J90" s="11"/>
      <c r="K90" s="11"/>
      <c r="L90" s="11"/>
      <c r="M90" s="19"/>
    </row>
    <row r="91" spans="1:13" s="6" customFormat="1" ht="18.75" x14ac:dyDescent="0.3">
      <c r="A91" s="191">
        <v>7</v>
      </c>
      <c r="B91" s="78" t="s">
        <v>47</v>
      </c>
      <c r="C91" s="79"/>
      <c r="D91" s="79"/>
      <c r="E91" s="80"/>
      <c r="F91" s="81"/>
      <c r="G91" s="80"/>
      <c r="H91" s="81"/>
      <c r="I91" s="80"/>
      <c r="J91" s="81"/>
      <c r="K91" s="80"/>
      <c r="L91" s="81"/>
      <c r="M91" s="119" t="s">
        <v>23</v>
      </c>
    </row>
    <row r="92" spans="1:13" s="6" customFormat="1" x14ac:dyDescent="0.25">
      <c r="A92" s="137"/>
      <c r="B92" s="23" t="s">
        <v>18</v>
      </c>
      <c r="C92" s="159"/>
      <c r="D92" s="159"/>
      <c r="E92" s="24"/>
      <c r="F92" s="82"/>
      <c r="G92" s="24"/>
      <c r="H92" s="82"/>
      <c r="I92" s="24"/>
      <c r="J92" s="82"/>
      <c r="K92" s="24"/>
      <c r="L92" s="82"/>
      <c r="M92" s="83"/>
    </row>
    <row r="93" spans="1:13" x14ac:dyDescent="0.25">
      <c r="A93" s="185">
        <v>7.01</v>
      </c>
      <c r="B93" s="67" t="s">
        <v>43</v>
      </c>
      <c r="C93" s="68">
        <f>C68-D68</f>
        <v>0</v>
      </c>
      <c r="D93" s="68">
        <f>D68-C68</f>
        <v>0</v>
      </c>
      <c r="E93" s="40">
        <f>E68-F68</f>
        <v>0</v>
      </c>
      <c r="F93" s="41">
        <f>F68-E68</f>
        <v>0</v>
      </c>
      <c r="G93" s="40">
        <f>G68-H68</f>
        <v>0</v>
      </c>
      <c r="H93" s="41">
        <f>H68-G68</f>
        <v>0</v>
      </c>
      <c r="I93" s="40">
        <f>I68-J68</f>
        <v>0</v>
      </c>
      <c r="J93" s="41">
        <f>J68-I68</f>
        <v>0</v>
      </c>
      <c r="K93" s="40">
        <f>K68-L68</f>
        <v>0</v>
      </c>
      <c r="L93" s="41">
        <f>L68-K68</f>
        <v>0</v>
      </c>
      <c r="M93" s="59">
        <f>ROUND(SUM(C93:L93),2)</f>
        <v>0</v>
      </c>
    </row>
    <row r="94" spans="1:13" x14ac:dyDescent="0.25">
      <c r="A94" s="185">
        <v>7.02</v>
      </c>
      <c r="B94" s="67" t="s">
        <v>70</v>
      </c>
      <c r="C94" s="68">
        <f t="shared" ref="C94:L94" si="17">C88</f>
        <v>0</v>
      </c>
      <c r="D94" s="68">
        <f t="shared" si="17"/>
        <v>0</v>
      </c>
      <c r="E94" s="40">
        <f t="shared" si="17"/>
        <v>0</v>
      </c>
      <c r="F94" s="41">
        <f t="shared" si="17"/>
        <v>0</v>
      </c>
      <c r="G94" s="40">
        <f t="shared" si="17"/>
        <v>0</v>
      </c>
      <c r="H94" s="41">
        <f t="shared" si="17"/>
        <v>0</v>
      </c>
      <c r="I94" s="40">
        <f t="shared" si="17"/>
        <v>0</v>
      </c>
      <c r="J94" s="41">
        <f t="shared" si="17"/>
        <v>0</v>
      </c>
      <c r="K94" s="40">
        <f t="shared" si="17"/>
        <v>0</v>
      </c>
      <c r="L94" s="41">
        <f t="shared" si="17"/>
        <v>0</v>
      </c>
      <c r="M94" s="59">
        <f>ROUND(SUM(C94:L94),2)</f>
        <v>0</v>
      </c>
    </row>
    <row r="95" spans="1:13" x14ac:dyDescent="0.25">
      <c r="A95" s="189">
        <v>7.03</v>
      </c>
      <c r="B95" s="35" t="s">
        <v>71</v>
      </c>
      <c r="C95" s="73">
        <f>SUM(C93:C94)</f>
        <v>0</v>
      </c>
      <c r="D95" s="73">
        <f t="shared" ref="D95:L95" si="18">SUM(D93:D94)</f>
        <v>0</v>
      </c>
      <c r="E95" s="37">
        <f t="shared" si="18"/>
        <v>0</v>
      </c>
      <c r="F95" s="38">
        <f t="shared" si="18"/>
        <v>0</v>
      </c>
      <c r="G95" s="37">
        <f t="shared" si="18"/>
        <v>0</v>
      </c>
      <c r="H95" s="38">
        <f t="shared" si="18"/>
        <v>0</v>
      </c>
      <c r="I95" s="37">
        <f t="shared" si="18"/>
        <v>0</v>
      </c>
      <c r="J95" s="38">
        <f t="shared" si="18"/>
        <v>0</v>
      </c>
      <c r="K95" s="37">
        <f t="shared" si="18"/>
        <v>0</v>
      </c>
      <c r="L95" s="38">
        <f t="shared" si="18"/>
        <v>0</v>
      </c>
      <c r="M95" s="59">
        <f>ROUND(SUM(C95:L95),2)</f>
        <v>0</v>
      </c>
    </row>
    <row r="96" spans="1:13" x14ac:dyDescent="0.25">
      <c r="A96" s="189">
        <v>7.04</v>
      </c>
      <c r="B96" s="35" t="s">
        <v>35</v>
      </c>
      <c r="C96" s="73">
        <f>C73-D73</f>
        <v>0</v>
      </c>
      <c r="D96" s="73">
        <f>D73-C73</f>
        <v>0</v>
      </c>
      <c r="E96" s="37">
        <f>E73-F73</f>
        <v>0</v>
      </c>
      <c r="F96" s="38">
        <f>F73-E73</f>
        <v>0</v>
      </c>
      <c r="G96" s="37">
        <f>G73-H73</f>
        <v>0</v>
      </c>
      <c r="H96" s="38">
        <f>H73-G73</f>
        <v>0</v>
      </c>
      <c r="I96" s="37">
        <f>I73-J73</f>
        <v>0</v>
      </c>
      <c r="J96" s="38">
        <f>J73-I73</f>
        <v>0</v>
      </c>
      <c r="K96" s="37">
        <f>K73-L73</f>
        <v>0</v>
      </c>
      <c r="L96" s="38">
        <f>L73-K73</f>
        <v>0</v>
      </c>
      <c r="M96" s="59">
        <f>ROUND(SUM(C96:L96),2)</f>
        <v>0</v>
      </c>
    </row>
    <row r="97" spans="1:13" s="6" customFormat="1" ht="30" customHeight="1" x14ac:dyDescent="0.25">
      <c r="A97" s="190">
        <v>7.05</v>
      </c>
      <c r="B97" s="196" t="s">
        <v>64</v>
      </c>
      <c r="C97" s="66">
        <f t="shared" ref="C97:L97" si="19">SUM(C95:C96)</f>
        <v>0</v>
      </c>
      <c r="D97" s="66">
        <f t="shared" si="19"/>
        <v>0</v>
      </c>
      <c r="E97" s="51">
        <f t="shared" si="19"/>
        <v>0</v>
      </c>
      <c r="F97" s="52">
        <f t="shared" si="19"/>
        <v>0</v>
      </c>
      <c r="G97" s="51">
        <f t="shared" si="19"/>
        <v>0</v>
      </c>
      <c r="H97" s="52">
        <f t="shared" si="19"/>
        <v>0</v>
      </c>
      <c r="I97" s="51">
        <f t="shared" si="19"/>
        <v>0</v>
      </c>
      <c r="J97" s="52">
        <f t="shared" si="19"/>
        <v>0</v>
      </c>
      <c r="K97" s="51">
        <f t="shared" si="19"/>
        <v>0</v>
      </c>
      <c r="L97" s="52">
        <f t="shared" si="19"/>
        <v>0</v>
      </c>
      <c r="M97" s="59">
        <f>ROUND(SUM(C97:L97),2)</f>
        <v>0</v>
      </c>
    </row>
    <row r="98" spans="1:13" x14ac:dyDescent="0.25">
      <c r="A98" s="34"/>
      <c r="B98" s="35"/>
      <c r="C98" s="35"/>
      <c r="D98" s="35"/>
      <c r="E98" s="76"/>
      <c r="F98" s="75"/>
      <c r="G98" s="76"/>
      <c r="H98" s="75"/>
      <c r="I98" s="76"/>
      <c r="J98" s="75"/>
      <c r="K98" s="76"/>
      <c r="L98" s="75"/>
      <c r="M98" s="57"/>
    </row>
    <row r="99" spans="1:13" x14ac:dyDescent="0.25">
      <c r="A99" s="34"/>
      <c r="B99" s="23" t="s">
        <v>25</v>
      </c>
      <c r="C99" s="35"/>
      <c r="D99" s="35"/>
      <c r="E99" s="76"/>
      <c r="F99" s="75"/>
      <c r="G99" s="76"/>
      <c r="H99" s="75"/>
      <c r="I99" s="76"/>
      <c r="J99" s="75"/>
      <c r="K99" s="76"/>
      <c r="L99" s="75"/>
      <c r="M99" s="57"/>
    </row>
    <row r="100" spans="1:13" x14ac:dyDescent="0.25">
      <c r="A100" s="34">
        <v>7.06</v>
      </c>
      <c r="B100" s="35" t="s">
        <v>40</v>
      </c>
      <c r="C100" s="73">
        <f>IF(D4="n",0,C49)</f>
        <v>0</v>
      </c>
      <c r="D100" s="73">
        <f>IF(D4="n",0,D49)</f>
        <v>0</v>
      </c>
      <c r="E100" s="76"/>
      <c r="F100" s="75"/>
      <c r="G100" s="76"/>
      <c r="H100" s="75"/>
      <c r="I100" s="76"/>
      <c r="J100" s="75"/>
      <c r="K100" s="76"/>
      <c r="L100" s="75"/>
      <c r="M100" s="57"/>
    </row>
    <row r="101" spans="1:13" x14ac:dyDescent="0.25">
      <c r="A101" s="34">
        <v>7.07</v>
      </c>
      <c r="B101" s="84" t="s">
        <v>36</v>
      </c>
      <c r="C101" s="73">
        <f>IF(D4="n",0,D73)</f>
        <v>0</v>
      </c>
      <c r="D101" s="73">
        <f>IF(D4="n",0,C73)</f>
        <v>0</v>
      </c>
      <c r="E101" s="76"/>
      <c r="F101" s="75"/>
      <c r="G101" s="76"/>
      <c r="H101" s="75"/>
      <c r="I101" s="76"/>
      <c r="J101" s="75"/>
      <c r="K101" s="76"/>
      <c r="L101" s="75"/>
      <c r="M101" s="57"/>
    </row>
    <row r="102" spans="1:13" x14ac:dyDescent="0.25">
      <c r="A102" s="34">
        <v>7.08</v>
      </c>
      <c r="B102" s="84" t="s">
        <v>37</v>
      </c>
      <c r="C102" s="73">
        <f>IF(D4="n",0,C74)</f>
        <v>0</v>
      </c>
      <c r="D102" s="73">
        <f>IF(D4="n",0,D74)</f>
        <v>0</v>
      </c>
      <c r="E102" s="76"/>
      <c r="F102" s="75"/>
      <c r="G102" s="76"/>
      <c r="H102" s="75"/>
      <c r="I102" s="76"/>
      <c r="J102" s="75"/>
      <c r="K102" s="76"/>
      <c r="L102" s="75"/>
      <c r="M102" s="57"/>
    </row>
    <row r="103" spans="1:13" x14ac:dyDescent="0.25">
      <c r="A103" s="34">
        <v>7.09</v>
      </c>
      <c r="B103" s="84" t="s">
        <v>38</v>
      </c>
      <c r="C103" s="73">
        <f>IF(D4="n",0,C79)</f>
        <v>0</v>
      </c>
      <c r="D103" s="73">
        <f>IF(D4="n",0,D79)</f>
        <v>0</v>
      </c>
      <c r="E103" s="76"/>
      <c r="F103" s="75"/>
      <c r="G103" s="76"/>
      <c r="H103" s="75"/>
      <c r="I103" s="76"/>
      <c r="J103" s="75"/>
      <c r="K103" s="76"/>
      <c r="L103" s="75"/>
      <c r="M103" s="57"/>
    </row>
    <row r="104" spans="1:13" x14ac:dyDescent="0.25">
      <c r="A104" s="34">
        <v>7.1</v>
      </c>
      <c r="B104" s="84" t="s">
        <v>95</v>
      </c>
      <c r="C104" s="73">
        <f>IF(D4="n",0,C83)</f>
        <v>0</v>
      </c>
      <c r="D104" s="73">
        <f>IF(D4="n",0,D83)</f>
        <v>0</v>
      </c>
      <c r="E104" s="76"/>
      <c r="F104" s="75"/>
      <c r="G104" s="76"/>
      <c r="H104" s="75"/>
      <c r="I104" s="76"/>
      <c r="J104" s="75"/>
      <c r="K104" s="76"/>
      <c r="L104" s="75"/>
      <c r="M104" s="57"/>
    </row>
    <row r="105" spans="1:13" x14ac:dyDescent="0.25">
      <c r="A105" s="34">
        <v>7.11</v>
      </c>
      <c r="B105" s="84" t="s">
        <v>96</v>
      </c>
      <c r="C105" s="73">
        <f>IF(D4="n",0,C87)</f>
        <v>0</v>
      </c>
      <c r="D105" s="73">
        <f>IF(D4="n",0,D87)</f>
        <v>0</v>
      </c>
      <c r="E105" s="76"/>
      <c r="F105" s="75"/>
      <c r="G105" s="76"/>
      <c r="H105" s="75"/>
      <c r="I105" s="76"/>
      <c r="J105" s="75"/>
      <c r="K105" s="76"/>
      <c r="L105" s="75"/>
      <c r="M105" s="57"/>
    </row>
    <row r="106" spans="1:13" x14ac:dyDescent="0.25">
      <c r="A106" s="34">
        <v>7.12</v>
      </c>
      <c r="B106" s="84" t="s">
        <v>39</v>
      </c>
      <c r="C106" s="73">
        <f>IF(D4="n",0,C57)</f>
        <v>0</v>
      </c>
      <c r="D106" s="73">
        <f>IF(D4="n",0,D57)</f>
        <v>0</v>
      </c>
      <c r="E106" s="76"/>
      <c r="F106" s="75"/>
      <c r="G106" s="76"/>
      <c r="H106" s="75"/>
      <c r="I106" s="76"/>
      <c r="J106" s="75"/>
      <c r="K106" s="76"/>
      <c r="L106" s="75"/>
      <c r="M106" s="57"/>
    </row>
    <row r="107" spans="1:13" s="6" customFormat="1" x14ac:dyDescent="0.25">
      <c r="A107" s="137">
        <v>7.13</v>
      </c>
      <c r="B107" s="23" t="s">
        <v>66</v>
      </c>
      <c r="C107" s="66">
        <f>IF(D4="n",0,C100+C101-C102-C103-C104-C105-C106)</f>
        <v>0</v>
      </c>
      <c r="D107" s="66">
        <f>IF(D4="n",0,D100+D101-D102-D103-D104-D105-D106)</f>
        <v>0</v>
      </c>
      <c r="E107" s="24"/>
      <c r="F107" s="82"/>
      <c r="G107" s="24"/>
      <c r="H107" s="82"/>
      <c r="I107" s="24"/>
      <c r="J107" s="82"/>
      <c r="K107" s="24"/>
      <c r="L107" s="82"/>
      <c r="M107" s="59">
        <f>ROUND(C107+D107,2)</f>
        <v>0</v>
      </c>
    </row>
    <row r="108" spans="1:13" x14ac:dyDescent="0.25">
      <c r="A108" s="34"/>
      <c r="B108" s="35"/>
      <c r="C108" s="35"/>
      <c r="D108" s="35"/>
      <c r="E108" s="76"/>
      <c r="F108" s="75"/>
      <c r="G108" s="76"/>
      <c r="H108" s="75"/>
      <c r="I108" s="76"/>
      <c r="J108" s="75"/>
      <c r="K108" s="76"/>
      <c r="L108" s="75"/>
      <c r="M108" s="57"/>
    </row>
    <row r="109" spans="1:13" x14ac:dyDescent="0.25">
      <c r="A109" s="184">
        <v>7.14</v>
      </c>
      <c r="B109" s="25" t="s">
        <v>74</v>
      </c>
      <c r="C109" s="87">
        <f>C97+C107</f>
        <v>0</v>
      </c>
      <c r="D109" s="87">
        <f>D97+D107</f>
        <v>0</v>
      </c>
      <c r="E109" s="85"/>
      <c r="F109" s="86"/>
      <c r="G109" s="85"/>
      <c r="H109" s="86"/>
      <c r="I109" s="85"/>
      <c r="J109" s="86"/>
      <c r="K109" s="85"/>
      <c r="L109" s="86"/>
      <c r="M109" s="77">
        <f>ROUND(C109+D109,2)</f>
        <v>0</v>
      </c>
    </row>
    <row r="110" spans="1:13" ht="12.95" customHeight="1" x14ac:dyDescent="0.25">
      <c r="A110" s="187"/>
      <c r="B110" s="10"/>
      <c r="C110" s="10"/>
      <c r="D110" s="10"/>
      <c r="E110" s="10"/>
      <c r="F110" s="10"/>
      <c r="G110" s="10"/>
      <c r="H110" s="10"/>
      <c r="I110" s="10"/>
      <c r="J110" s="10"/>
      <c r="K110" s="10"/>
      <c r="L110" s="10"/>
      <c r="M110" s="21"/>
    </row>
    <row r="111" spans="1:13" ht="12.95" customHeight="1" x14ac:dyDescent="0.25">
      <c r="A111" s="188"/>
      <c r="B111" s="11"/>
      <c r="C111" s="11"/>
      <c r="D111" s="11"/>
      <c r="E111" s="11"/>
      <c r="F111" s="11"/>
      <c r="G111" s="11"/>
      <c r="H111" s="11"/>
      <c r="I111" s="11"/>
      <c r="J111" s="11"/>
      <c r="K111" s="11"/>
      <c r="L111" s="11"/>
      <c r="M111" s="19"/>
    </row>
    <row r="112" spans="1:13" s="6" customFormat="1" ht="18.75" x14ac:dyDescent="0.3">
      <c r="A112" s="191">
        <v>8</v>
      </c>
      <c r="B112" s="78" t="s">
        <v>51</v>
      </c>
      <c r="C112" s="79"/>
      <c r="D112" s="79"/>
      <c r="E112" s="80"/>
      <c r="F112" s="81"/>
      <c r="G112" s="80"/>
      <c r="H112" s="81"/>
      <c r="I112" s="80"/>
      <c r="J112" s="81"/>
      <c r="K112" s="80"/>
      <c r="L112" s="81"/>
      <c r="M112" s="119" t="s">
        <v>23</v>
      </c>
    </row>
    <row r="113" spans="1:13" x14ac:dyDescent="0.25">
      <c r="A113" s="34">
        <v>8.01</v>
      </c>
      <c r="B113" s="35" t="s">
        <v>67</v>
      </c>
      <c r="C113" s="73">
        <f>E113+G113+I113+K113</f>
        <v>0</v>
      </c>
      <c r="D113" s="73">
        <f>F113+H113+J113+L113</f>
        <v>0</v>
      </c>
      <c r="E113" s="37">
        <f>IF(E13&gt;0,IF(E95&gt;=E13,E95-E13,IF(E95&gt;=0,E95,IF(F13&gt;0,IF(F95&gt;=F13,E95+F13,E95),E95))),IF(E95&gt;=0,E95,IF(F13&gt;0,IF(F95&gt;=F13,E95+F13,E95),E95)))</f>
        <v>0</v>
      </c>
      <c r="F113" s="38">
        <f>IF(F13&gt;0,IF(F95&gt;=F13,F95-F13,IF(F95&gt;=0,F95,IF(E13&gt;0,IF(E95&gt;=E13,F95+E13,F95),F95))),IF(F95&gt;=0,F95,IF(E13&gt;0,IF(E95&gt;=E13,F95+E13,F95),F95)))</f>
        <v>0</v>
      </c>
      <c r="G113" s="37">
        <f>IF(G13&gt;0,IF(G95&gt;=G13,G95-G13,IF(G95&gt;=0,G95,IF(H13&gt;0,IF(H95&gt;=H13,G95+H13,G95),G95))),IF(G95&gt;=0,G95,IF(H13&gt;0,IF(H95&gt;=H13,G95+H13,G95),G95)))</f>
        <v>0</v>
      </c>
      <c r="H113" s="38">
        <f>IF(H13&gt;0,IF(H95&gt;=H13,H95-H13,IF(H95&gt;=0,H95,IF(G13&gt;0,IF(G95&gt;=G13,H95+G13,H95),H95))),IF(H95&gt;=0,H95,IF(G13&gt;0,IF(G95&gt;=G13,H95+G13,H95),H95)))</f>
        <v>0</v>
      </c>
      <c r="I113" s="37">
        <f>IF(I13&gt;0,IF(I95&gt;=I13,I95-I13,IF(I95&gt;=0,I95,IF(J13&gt;0,IF(J95&gt;=J13,I95+J13,I95),I95))),IF(I95&gt;=0,I95,IF(J13&gt;0,IF(J95&gt;=J13,I95+J13,I95),I95)))</f>
        <v>0</v>
      </c>
      <c r="J113" s="38">
        <f>IF(J13&gt;0,IF(J95&gt;=J13,J95-J13,IF(J95&gt;=0,J95,IF(I13&gt;0,IF(I95&gt;=I13,J95+I13,J95),J95))),IF(J95&gt;=0,J95,IF(I13&gt;0,IF(I95&gt;=I13,J95+I13,J95),J95)))</f>
        <v>0</v>
      </c>
      <c r="K113" s="37">
        <f>IF(K13&gt;0,IF(K95&gt;=K13,K95-K13,IF(K95&gt;=0,K95,IF(L13&gt;0,IF(L95&gt;=L13,K95+L13,K95),K95))),IF(K95&gt;=0,K95,IF(L13&gt;0,IF(L95&gt;=L13,K95+L13,K95),K95)))</f>
        <v>0</v>
      </c>
      <c r="L113" s="38">
        <f>IF(L13&gt;0,IF(L95&gt;=L13,L95-L13,IF(L95&gt;=0,L95,IF(K13&gt;0,IF(K95&gt;=K13,L95+K13,L95),L95))),IF(L95&gt;=0,L95,IF(K13&gt;0,IF(K95&gt;=K13,L95+K13,L95),L95)))</f>
        <v>0</v>
      </c>
      <c r="M113" s="59">
        <f t="shared" ref="M113:M115" si="20">ROUND(SUM(C113:L113),2)</f>
        <v>0</v>
      </c>
    </row>
    <row r="114" spans="1:13" x14ac:dyDescent="0.25">
      <c r="A114" s="34">
        <v>8.02</v>
      </c>
      <c r="B114" s="35" t="s">
        <v>52</v>
      </c>
      <c r="C114" s="73">
        <f>C96</f>
        <v>0</v>
      </c>
      <c r="D114" s="73">
        <f>D96</f>
        <v>0</v>
      </c>
      <c r="E114" s="37">
        <f t="shared" ref="E114:L114" si="21">E96</f>
        <v>0</v>
      </c>
      <c r="F114" s="38">
        <f t="shared" si="21"/>
        <v>0</v>
      </c>
      <c r="G114" s="37">
        <f t="shared" si="21"/>
        <v>0</v>
      </c>
      <c r="H114" s="38">
        <f t="shared" si="21"/>
        <v>0</v>
      </c>
      <c r="I114" s="37">
        <f t="shared" si="21"/>
        <v>0</v>
      </c>
      <c r="J114" s="38">
        <f t="shared" si="21"/>
        <v>0</v>
      </c>
      <c r="K114" s="37">
        <f t="shared" si="21"/>
        <v>0</v>
      </c>
      <c r="L114" s="38">
        <f t="shared" si="21"/>
        <v>0</v>
      </c>
      <c r="M114" s="59">
        <f t="shared" si="20"/>
        <v>0</v>
      </c>
    </row>
    <row r="115" spans="1:13" x14ac:dyDescent="0.25">
      <c r="A115" s="137">
        <v>8.0299999999999994</v>
      </c>
      <c r="B115" s="23" t="s">
        <v>81</v>
      </c>
      <c r="C115" s="66">
        <f>C113+C114</f>
        <v>0</v>
      </c>
      <c r="D115" s="66">
        <f t="shared" ref="D115:L115" si="22">D113+D114</f>
        <v>0</v>
      </c>
      <c r="E115" s="172">
        <f t="shared" si="22"/>
        <v>0</v>
      </c>
      <c r="F115" s="173">
        <f t="shared" si="22"/>
        <v>0</v>
      </c>
      <c r="G115" s="172">
        <f t="shared" si="22"/>
        <v>0</v>
      </c>
      <c r="H115" s="173">
        <f t="shared" si="22"/>
        <v>0</v>
      </c>
      <c r="I115" s="172">
        <f t="shared" si="22"/>
        <v>0</v>
      </c>
      <c r="J115" s="173">
        <f t="shared" si="22"/>
        <v>0</v>
      </c>
      <c r="K115" s="172">
        <f t="shared" si="22"/>
        <v>0</v>
      </c>
      <c r="L115" s="173">
        <f t="shared" si="22"/>
        <v>0</v>
      </c>
      <c r="M115" s="59">
        <f t="shared" si="20"/>
        <v>0</v>
      </c>
    </row>
    <row r="116" spans="1:13" x14ac:dyDescent="0.25">
      <c r="A116" s="34">
        <v>8.0399999999999991</v>
      </c>
      <c r="B116" s="35" t="s">
        <v>54</v>
      </c>
      <c r="C116" s="74">
        <f>IF(ROUND(C95-C113,2)=0,0,IF(C95-C113&gt;0,"zzgl. Zul. (CHF "&amp;ROUND(C95-C113,2)&amp;")","Anspr. Zul. (-CHF "&amp;ROUND(-(C95-C113),2)&amp;")"))</f>
        <v>0</v>
      </c>
      <c r="D116" s="74">
        <f>IF(ROUND(D95-D113,2)=0,0,IF(D95-D113&gt;0,"zzgl. Zul. (CHF "&amp;ROUND(D95-D113,2)&amp;")","Anspr. Zul. (-CHF "&amp;ROUND(-(D95-D113),2)&amp;")"))</f>
        <v>0</v>
      </c>
      <c r="E116" s="104">
        <f>IF(E13&gt;0,IF(E42=0,"zzgl. Zul. (CHF"&amp;E13&amp;")",IF(E95&gt;=E13,"zzgl. Zul. (CHF "&amp;E13&amp;")","bei Vater belassen")),IF(F13&gt;0,IF(F42=0,"Anspr. Zul. (-CHF "&amp;F13&amp;")",IF(E95&gt;=0,0,IF(F95&gt;=F13,"Anspr. Zul. (-CHF "&amp;F13&amp;")",0))),0))</f>
        <v>0</v>
      </c>
      <c r="F116" s="105">
        <f>IF(F13&gt;0,IF(F42=0,"zzgl. Zul. (CHF"&amp;F13&amp;")",IF(F95&gt;=F13,"zzgl. Zul. (CHF "&amp;F13&amp;")","bei Mutter belassen")),IF(E13&gt;0,IF(E42=0,"Anspr. Zul. (-CHF "&amp;E13&amp;")",IF(F95&gt;=0,0,IF(E95&gt;=E13,"Anspr. Zul. (-CHF "&amp;E13&amp;")",0))),0))</f>
        <v>0</v>
      </c>
      <c r="G116" s="104">
        <f>IF(G13&gt;0,IF(G42=0,"zzgl. Zul. (CHF"&amp;G13&amp;")",IF(G95&gt;=G13,"zzgl. Zul. (CHF "&amp;G13&amp;")","bei Vater belassen")),IF(H13&gt;0,IF(H42=0,"Anspr. Zul. (-CHF "&amp;H13&amp;")",IF(G95&gt;=0,0,IF(H95&gt;=H13,"Anspr. Zul. (-CHF "&amp;H13&amp;")",0))),0))</f>
        <v>0</v>
      </c>
      <c r="H116" s="105">
        <f>IF(H13&gt;0,IF(H42=0,"zzgl. Zul. (CHF"&amp;H13&amp;")",IF(H95&gt;=H13,"zzgl. Zul. (CHF "&amp;H13&amp;")","bei Mutter belassen")),IF(G13&gt;0,IF(G42=0,"Anspr. Zul. (-CHF "&amp;G13&amp;")",IF(H95&gt;=0,0,IF(G95&gt;=G13,"Anspr. Zul. (-CHF "&amp;G13&amp;")",0))),0))</f>
        <v>0</v>
      </c>
      <c r="I116" s="104">
        <f>IF(I13&gt;0,IF(I42=0,"zzgl. Zul. (CHF"&amp;I13&amp;")",IF(I95&gt;=I13,"zzgl. Zul. (CHF "&amp;I13&amp;")","bei Vater belassen")),IF(J13&gt;0,IF(J42=0,"Anspr. Zul. (-CHF "&amp;J13&amp;")",IF(I95&gt;=0,0,IF(J95&gt;=J13,"Anspr. Zul. (-CHF "&amp;J13&amp;")",0))),0))</f>
        <v>0</v>
      </c>
      <c r="J116" s="105">
        <f>IF(J13&gt;0,IF(J42=0,"zzgl. Zul. (CHF"&amp;J13&amp;")",IF(J95&gt;=J13,"zzgl. Zul. (CHF "&amp;J13&amp;")","bei Mutter belassen")),IF(I13&gt;0,IF(I42=0,"Anspr. Zul. (-CHF "&amp;I13&amp;")",IF(J95&gt;=0,0,IF(I95&gt;=I13,"Anspr. Zul. (-CHF "&amp;I13&amp;")",0))),0))</f>
        <v>0</v>
      </c>
      <c r="K116" s="104">
        <f>IF(K13&gt;0,IF(K42=0,"zzgl. Zul. (CHF"&amp;K13&amp;")",IF(K95&gt;=K13,"zzgl. Zul. (CHF "&amp;K13&amp;")","bei Vater belassen")),IF(L13&gt;0,IF(L42=0,"Anspr. Zul. (-CHF "&amp;L13&amp;")",IF(K95&gt;=0,0,IF(L95&gt;=L13,"Anspr. Zul. (-CHF "&amp;L13&amp;")",0))),0))</f>
        <v>0</v>
      </c>
      <c r="L116" s="105">
        <f>IF(L13&gt;0,IF(L42=0,"zzgl. Zul. (CHF"&amp;L13&amp;")",IF(L95&gt;=L13,"zzgl. Zul. (CHF "&amp;L13&amp;")","bei Mutter belassen")),IF(K13&gt;0,IF(K42=0,"Anspr. Zul. (-CHF "&amp;K13&amp;")",IF(L95&gt;=0,0,IF(K95&gt;=K13,"Anspr. Zul. (-CHF "&amp;K13&amp;")",0))),0))</f>
        <v>0</v>
      </c>
      <c r="M116" s="59">
        <f>ROUND(SUM(C116:L116),2)</f>
        <v>0</v>
      </c>
    </row>
    <row r="117" spans="1:13" s="6" customFormat="1" x14ac:dyDescent="0.25">
      <c r="A117" s="34">
        <v>8.0500000000000007</v>
      </c>
      <c r="B117" s="35" t="s">
        <v>46</v>
      </c>
      <c r="C117" s="238">
        <f>IF(C63&lt;&gt;0,IF(D63&lt;&gt;0,E44+C73+D73+E84+G84+I84+K84-C57-D57,E44+C73+D73+E84+G84+I84+K84-C57),IF(D63&lt;&gt;0,E44+C73+D73+E84+G84+I84+K84-D57,"Fehler"))</f>
        <v>0</v>
      </c>
      <c r="D117" s="238"/>
      <c r="E117" s="238">
        <f>IF(F3&lt;&gt;"",IF(C63&lt;&gt;0,IF(D63&lt;&gt;0,E43+E73+F73+E84-(C57/(M3))-(D57/(M3)),E43+E73+F73+E84-(C57/(M3))),IF(D63&lt;&gt;0,E43+E73+F73+E84-(D57/(M3)),"Fehler")),0)</f>
        <v>0</v>
      </c>
      <c r="F117" s="238"/>
      <c r="G117" s="238">
        <f>IF(H3&lt;&gt;"",IF(C63&lt;&gt;0,IF(D63&lt;&gt;0,G43+G73+H73+G84-(C57/(M3))-(D57/(M3)),G43+G73+H73+G84-(C57/(M3))),IF(D63&lt;&gt;0,G43+G73+H73+G84-(D57/(M3)),"Fehler")),0)</f>
        <v>0</v>
      </c>
      <c r="H117" s="238"/>
      <c r="I117" s="238">
        <f>IF(J3&lt;&gt;"",IF(C63&lt;&gt;0,IF(D63&lt;&gt;0,I43+I73+J73+I84-(C57/(M3))-(D57/(M3)),I43+I73+J73+I84-(C57/(M3))),IF(D63&lt;&gt;0,I43+I73+J73+I84-(D57/(M3)),"Fehler")),0)</f>
        <v>0</v>
      </c>
      <c r="J117" s="238"/>
      <c r="K117" s="238">
        <f>IF(L3&lt;&gt;"",IF(C63&lt;&gt;0,IF(D63&lt;&gt;0,K43+K73+L73+K84-(C57/(M3))-(D57/(M3)),K43+K73+L73+K84-(C57/(M3))),IF(D63&lt;&gt;0,K43+K73+L73+K84-(D57/(M3)),"Fehler")),0)</f>
        <v>0</v>
      </c>
      <c r="L117" s="238"/>
      <c r="M117" s="59">
        <f>ROUND(C117-E117-G117-I117-K117,2)</f>
        <v>0</v>
      </c>
    </row>
    <row r="118" spans="1:13" x14ac:dyDescent="0.25">
      <c r="A118" s="34">
        <v>8.06</v>
      </c>
      <c r="B118" s="35" t="s">
        <v>49</v>
      </c>
      <c r="C118" s="238">
        <f>C117-E23-C74-D74-C87-D87</f>
        <v>0</v>
      </c>
      <c r="D118" s="238"/>
      <c r="E118" s="238">
        <f>E117-E22-E74-F74-E87-F87</f>
        <v>0</v>
      </c>
      <c r="F118" s="238"/>
      <c r="G118" s="238">
        <f>G117-G22-G74-H74-G87-H87</f>
        <v>0</v>
      </c>
      <c r="H118" s="238"/>
      <c r="I118" s="238">
        <f>I117-I22-I74-J74-I87-J87</f>
        <v>0</v>
      </c>
      <c r="J118" s="238"/>
      <c r="K118" s="238">
        <f>K117-K22-K74-L74-K87-L87</f>
        <v>0</v>
      </c>
      <c r="L118" s="238"/>
      <c r="M118" s="59">
        <f>ROUND(C118-E118-G118-I118-K118,2)</f>
        <v>0</v>
      </c>
    </row>
    <row r="119" spans="1:13" x14ac:dyDescent="0.25">
      <c r="A119" s="197">
        <v>8.07</v>
      </c>
      <c r="B119" s="198" t="s">
        <v>50</v>
      </c>
      <c r="C119" s="199">
        <f>C107</f>
        <v>0</v>
      </c>
      <c r="D119" s="199">
        <f>D107</f>
        <v>0</v>
      </c>
      <c r="E119" s="146"/>
      <c r="F119" s="147"/>
      <c r="G119" s="146"/>
      <c r="H119" s="147"/>
      <c r="I119" s="146"/>
      <c r="J119" s="147"/>
      <c r="K119" s="146"/>
      <c r="L119" s="147"/>
      <c r="M119" s="235">
        <f>ROUND(C119+D119,2)</f>
        <v>0</v>
      </c>
    </row>
    <row r="120" spans="1:13" ht="33.75" customHeight="1" x14ac:dyDescent="0.3">
      <c r="A120" s="200">
        <v>8.08</v>
      </c>
      <c r="B120" s="149" t="s">
        <v>73</v>
      </c>
      <c r="C120" s="148">
        <f>C113+C114+C119</f>
        <v>0</v>
      </c>
      <c r="D120" s="148">
        <f>D113+D114+D119</f>
        <v>0</v>
      </c>
      <c r="E120" s="150"/>
      <c r="F120" s="151"/>
      <c r="G120" s="150"/>
      <c r="H120" s="151"/>
      <c r="I120" s="150"/>
      <c r="J120" s="151"/>
      <c r="K120" s="150"/>
      <c r="L120" s="151"/>
      <c r="M120" s="77">
        <f>ROUND(C120+D120,2)</f>
        <v>0</v>
      </c>
    </row>
    <row r="121" spans="1:13" x14ac:dyDescent="0.25">
      <c r="B121" s="10"/>
      <c r="C121" s="10"/>
      <c r="D121" s="10"/>
      <c r="E121" s="10"/>
      <c r="F121" s="10"/>
      <c r="G121" s="10"/>
      <c r="H121" s="10"/>
      <c r="I121" s="10"/>
      <c r="J121" s="10"/>
      <c r="K121" s="10"/>
      <c r="L121" s="10"/>
      <c r="M121" s="10"/>
    </row>
    <row r="122" spans="1:13" x14ac:dyDescent="0.25">
      <c r="B122" s="3"/>
      <c r="C122" s="3"/>
      <c r="D122" s="3"/>
      <c r="G122" s="3"/>
      <c r="I122" s="3"/>
      <c r="K122" s="3"/>
      <c r="L122" s="3"/>
      <c r="M122" s="3"/>
    </row>
    <row r="123" spans="1:13" x14ac:dyDescent="0.25">
      <c r="B123" s="3"/>
      <c r="C123" s="3"/>
      <c r="D123" s="3"/>
      <c r="G123" s="3"/>
      <c r="I123" s="3"/>
      <c r="K123" s="3"/>
      <c r="L123" s="3"/>
      <c r="M123" s="3"/>
    </row>
    <row r="124" spans="1:13" x14ac:dyDescent="0.25">
      <c r="B124" s="3"/>
      <c r="C124" s="138"/>
      <c r="D124" s="3"/>
      <c r="G124" s="3"/>
      <c r="I124" s="3"/>
      <c r="K124" s="3"/>
      <c r="L124" s="3"/>
      <c r="M124" s="3"/>
    </row>
    <row r="125" spans="1:13" x14ac:dyDescent="0.25">
      <c r="B125" s="3"/>
      <c r="C125" s="3"/>
      <c r="D125" s="3"/>
      <c r="G125" s="3"/>
      <c r="I125" s="3"/>
      <c r="K125" s="3"/>
      <c r="L125" s="3"/>
      <c r="M125" s="3"/>
    </row>
    <row r="126" spans="1:13" x14ac:dyDescent="0.25">
      <c r="B126" s="3"/>
      <c r="C126" s="3"/>
      <c r="D126" s="3"/>
      <c r="G126" s="3"/>
      <c r="I126" s="3"/>
      <c r="K126" s="3"/>
      <c r="L126" s="3"/>
      <c r="M126" s="3"/>
    </row>
    <row r="127" spans="1:13" x14ac:dyDescent="0.25">
      <c r="B127" s="3"/>
      <c r="C127" s="3"/>
      <c r="D127" s="3"/>
      <c r="G127" s="3"/>
      <c r="I127" s="3"/>
      <c r="K127" s="3"/>
      <c r="L127" s="3"/>
      <c r="M127" s="3"/>
    </row>
    <row r="128" spans="1:13" x14ac:dyDescent="0.25">
      <c r="B128" s="3"/>
      <c r="C128" s="3"/>
      <c r="D128" s="3"/>
      <c r="G128" s="3"/>
      <c r="I128" s="3"/>
      <c r="K128" s="3"/>
      <c r="L128" s="3"/>
      <c r="M128" s="3"/>
    </row>
    <row r="129" spans="2:13" x14ac:dyDescent="0.25">
      <c r="B129" s="3"/>
      <c r="C129" s="3"/>
      <c r="D129" s="3"/>
      <c r="G129" s="3"/>
      <c r="I129" s="3"/>
      <c r="K129" s="3"/>
      <c r="L129" s="3"/>
      <c r="M129" s="3"/>
    </row>
    <row r="130" spans="2:13" x14ac:dyDescent="0.25">
      <c r="B130" s="3"/>
      <c r="C130" s="3"/>
      <c r="D130" s="3"/>
      <c r="G130" s="3"/>
      <c r="I130" s="3"/>
      <c r="K130" s="3"/>
      <c r="L130" s="3"/>
      <c r="M130" s="3"/>
    </row>
    <row r="131" spans="2:13" x14ac:dyDescent="0.25">
      <c r="B131" s="3"/>
      <c r="C131" s="3"/>
      <c r="D131" s="3"/>
      <c r="G131" s="3"/>
      <c r="I131" s="3"/>
      <c r="K131" s="3"/>
      <c r="L131" s="3"/>
      <c r="M131" s="3"/>
    </row>
    <row r="132" spans="2:13" x14ac:dyDescent="0.25">
      <c r="B132" s="3"/>
      <c r="C132" s="3"/>
      <c r="D132" s="3"/>
      <c r="G132" s="3"/>
      <c r="I132" s="3"/>
      <c r="K132" s="3"/>
      <c r="L132" s="3"/>
      <c r="M132" s="3"/>
    </row>
    <row r="133" spans="2:13" x14ac:dyDescent="0.25">
      <c r="B133" s="3"/>
      <c r="C133" s="3"/>
      <c r="D133" s="3"/>
      <c r="G133" s="3"/>
      <c r="I133" s="3"/>
      <c r="K133" s="3"/>
      <c r="L133" s="3"/>
      <c r="M133" s="3"/>
    </row>
    <row r="134" spans="2:13" x14ac:dyDescent="0.25">
      <c r="B134" s="3"/>
      <c r="C134" s="3"/>
      <c r="D134" s="3"/>
      <c r="G134" s="3"/>
      <c r="I134" s="3"/>
      <c r="K134" s="3"/>
      <c r="L134" s="3"/>
      <c r="M134" s="3"/>
    </row>
    <row r="135" spans="2:13" x14ac:dyDescent="0.25">
      <c r="B135" s="3"/>
      <c r="C135" s="3"/>
      <c r="D135" s="3"/>
      <c r="G135" s="3"/>
      <c r="I135" s="3"/>
      <c r="K135" s="3"/>
      <c r="L135" s="3"/>
      <c r="M135" s="3"/>
    </row>
    <row r="136" spans="2:13" x14ac:dyDescent="0.25">
      <c r="B136" s="3"/>
      <c r="C136" s="3"/>
      <c r="D136" s="3"/>
      <c r="G136" s="3"/>
      <c r="I136" s="3"/>
      <c r="K136" s="3"/>
      <c r="L136" s="3"/>
      <c r="M136" s="3"/>
    </row>
    <row r="137" spans="2:13" x14ac:dyDescent="0.25">
      <c r="B137" s="3"/>
      <c r="C137" s="3"/>
      <c r="D137" s="3"/>
      <c r="G137" s="3"/>
      <c r="I137" s="3"/>
      <c r="K137" s="3"/>
      <c r="L137" s="3"/>
      <c r="M137" s="3"/>
    </row>
    <row r="138" spans="2:13" x14ac:dyDescent="0.25">
      <c r="B138" s="3"/>
      <c r="C138" s="3"/>
      <c r="D138" s="3"/>
      <c r="G138" s="3"/>
      <c r="I138" s="3"/>
      <c r="K138" s="3"/>
      <c r="L138" s="3"/>
      <c r="M138" s="3"/>
    </row>
    <row r="139" spans="2:13" x14ac:dyDescent="0.25">
      <c r="B139" s="3"/>
      <c r="C139" s="3"/>
      <c r="D139" s="3"/>
      <c r="G139" s="3"/>
      <c r="I139" s="3"/>
      <c r="K139" s="3"/>
      <c r="L139" s="3"/>
      <c r="M139" s="3"/>
    </row>
    <row r="140" spans="2:13" x14ac:dyDescent="0.25">
      <c r="B140" s="3"/>
      <c r="C140" s="3"/>
      <c r="D140" s="3"/>
      <c r="G140" s="3"/>
      <c r="I140" s="3"/>
      <c r="K140" s="3"/>
      <c r="L140" s="3"/>
      <c r="M140" s="3"/>
    </row>
    <row r="141" spans="2:13" x14ac:dyDescent="0.25">
      <c r="B141" s="3"/>
      <c r="C141" s="3"/>
      <c r="D141" s="3"/>
      <c r="G141" s="3"/>
      <c r="I141" s="3"/>
      <c r="K141" s="3"/>
      <c r="L141" s="3"/>
      <c r="M141" s="3"/>
    </row>
    <row r="142" spans="2:13" x14ac:dyDescent="0.25">
      <c r="B142" s="3"/>
      <c r="C142" s="3"/>
      <c r="D142" s="3"/>
      <c r="G142" s="3"/>
      <c r="I142" s="3"/>
      <c r="K142" s="3"/>
      <c r="L142" s="3"/>
      <c r="M142" s="3"/>
    </row>
    <row r="143" spans="2:13" x14ac:dyDescent="0.25">
      <c r="B143" s="3"/>
      <c r="C143" s="3"/>
      <c r="D143" s="3"/>
      <c r="G143" s="3"/>
      <c r="I143" s="3"/>
      <c r="K143" s="3"/>
      <c r="L143" s="3"/>
      <c r="M143" s="3"/>
    </row>
    <row r="144" spans="2:13" x14ac:dyDescent="0.25">
      <c r="B144" s="3"/>
      <c r="C144" s="3"/>
      <c r="D144" s="3"/>
      <c r="G144" s="3"/>
      <c r="I144" s="3"/>
      <c r="K144" s="3"/>
      <c r="L144" s="3"/>
      <c r="M144" s="3"/>
    </row>
    <row r="145" spans="2:13" x14ac:dyDescent="0.25">
      <c r="B145" s="3"/>
      <c r="C145" s="3"/>
      <c r="D145" s="3"/>
      <c r="G145" s="3"/>
      <c r="I145" s="3"/>
      <c r="K145" s="3"/>
      <c r="L145" s="3"/>
      <c r="M145" s="3"/>
    </row>
    <row r="146" spans="2:13" x14ac:dyDescent="0.25">
      <c r="B146" s="3"/>
      <c r="C146" s="3"/>
      <c r="D146" s="3"/>
      <c r="G146" s="3"/>
      <c r="I146" s="3"/>
      <c r="K146" s="3"/>
      <c r="L146" s="3"/>
      <c r="M146" s="3"/>
    </row>
    <row r="147" spans="2:13" x14ac:dyDescent="0.25">
      <c r="B147" s="3"/>
      <c r="C147" s="3"/>
      <c r="D147" s="3"/>
      <c r="G147" s="3"/>
      <c r="I147" s="3"/>
      <c r="K147" s="3"/>
      <c r="L147" s="3"/>
      <c r="M147" s="3"/>
    </row>
    <row r="148" spans="2:13" x14ac:dyDescent="0.25">
      <c r="B148" s="3"/>
      <c r="C148" s="3"/>
      <c r="D148" s="3"/>
      <c r="G148" s="3"/>
      <c r="I148" s="3"/>
      <c r="K148" s="3"/>
      <c r="L148" s="3"/>
      <c r="M148" s="3"/>
    </row>
    <row r="149" spans="2:13" x14ac:dyDescent="0.25">
      <c r="B149" s="3"/>
      <c r="C149" s="3"/>
      <c r="D149" s="3"/>
      <c r="G149" s="3"/>
      <c r="I149" s="3"/>
      <c r="K149" s="3"/>
      <c r="L149" s="3"/>
      <c r="M149" s="3"/>
    </row>
    <row r="150" spans="2:13" x14ac:dyDescent="0.25">
      <c r="B150" s="3"/>
      <c r="C150" s="3"/>
      <c r="D150" s="3"/>
      <c r="G150" s="3"/>
      <c r="I150" s="3"/>
      <c r="K150" s="3"/>
      <c r="L150" s="3"/>
      <c r="M150" s="3"/>
    </row>
    <row r="151" spans="2:13" x14ac:dyDescent="0.25">
      <c r="B151" s="3"/>
      <c r="C151" s="3"/>
      <c r="D151" s="3"/>
      <c r="G151" s="3"/>
      <c r="I151" s="3"/>
      <c r="K151" s="3"/>
      <c r="L151" s="3"/>
      <c r="M151" s="3"/>
    </row>
    <row r="152" spans="2:13" x14ac:dyDescent="0.25">
      <c r="B152" s="3"/>
      <c r="C152" s="3"/>
      <c r="D152" s="3"/>
      <c r="G152" s="3"/>
      <c r="I152" s="3"/>
      <c r="K152" s="3"/>
      <c r="L152" s="3"/>
      <c r="M152" s="3"/>
    </row>
    <row r="153" spans="2:13" x14ac:dyDescent="0.25">
      <c r="B153" s="3"/>
      <c r="C153" s="3"/>
      <c r="D153" s="3"/>
      <c r="G153" s="3"/>
      <c r="I153" s="3"/>
      <c r="K153" s="3"/>
      <c r="L153" s="3"/>
      <c r="M153" s="3"/>
    </row>
    <row r="154" spans="2:13" x14ac:dyDescent="0.25">
      <c r="B154" s="3"/>
      <c r="C154" s="3"/>
      <c r="D154" s="3"/>
      <c r="G154" s="3"/>
      <c r="I154" s="3"/>
      <c r="K154" s="3"/>
      <c r="L154" s="3"/>
      <c r="M154" s="3"/>
    </row>
    <row r="155" spans="2:13" x14ac:dyDescent="0.25">
      <c r="B155" s="3"/>
      <c r="C155" s="3"/>
      <c r="D155" s="3"/>
      <c r="G155" s="3"/>
      <c r="I155" s="3"/>
      <c r="K155" s="3"/>
      <c r="L155" s="3"/>
      <c r="M155" s="3"/>
    </row>
  </sheetData>
  <sheetProtection algorithmName="SHA-512" hashValue="LM+Gv+GSF2DLTa9ypZYy7Pqj58WTfUMeuRPO3KtV5iUobBC/VWTIOxeV+8Ci8rXnuF7pzvhifFsIkC7qJ3QSFA==" saltValue="1xcPy5OXPhqWbM7iqj7eUg==" spinCount="100000" sheet="1" objects="1" scenarios="1"/>
  <mergeCells count="52">
    <mergeCell ref="E2:F2"/>
    <mergeCell ref="G2:H2"/>
    <mergeCell ref="I2:J2"/>
    <mergeCell ref="K2:L2"/>
    <mergeCell ref="B21:B23"/>
    <mergeCell ref="C21:C23"/>
    <mergeCell ref="D21:D23"/>
    <mergeCell ref="E22:F22"/>
    <mergeCell ref="G22:H22"/>
    <mergeCell ref="I22:J22"/>
    <mergeCell ref="K22:L22"/>
    <mergeCell ref="B42:B44"/>
    <mergeCell ref="C42:C44"/>
    <mergeCell ref="D42:D44"/>
    <mergeCell ref="E43:F43"/>
    <mergeCell ref="G43:H43"/>
    <mergeCell ref="E44:L44"/>
    <mergeCell ref="C49:C50"/>
    <mergeCell ref="D49:D50"/>
    <mergeCell ref="E49:F49"/>
    <mergeCell ref="G49:H49"/>
    <mergeCell ref="M22:M23"/>
    <mergeCell ref="E23:L23"/>
    <mergeCell ref="I43:J43"/>
    <mergeCell ref="K43:L43"/>
    <mergeCell ref="M43:M44"/>
    <mergeCell ref="I49:J49"/>
    <mergeCell ref="K49:L49"/>
    <mergeCell ref="M49:M50"/>
    <mergeCell ref="E50:L50"/>
    <mergeCell ref="B49:B50"/>
    <mergeCell ref="C117:D117"/>
    <mergeCell ref="E117:F117"/>
    <mergeCell ref="G117:H117"/>
    <mergeCell ref="I117:J117"/>
    <mergeCell ref="C54:D54"/>
    <mergeCell ref="E63:L63"/>
    <mergeCell ref="E64:L64"/>
    <mergeCell ref="E65:L65"/>
    <mergeCell ref="I84:J84"/>
    <mergeCell ref="K84:L84"/>
    <mergeCell ref="B83:B84"/>
    <mergeCell ref="C83:C84"/>
    <mergeCell ref="D83:D84"/>
    <mergeCell ref="E84:F84"/>
    <mergeCell ref="G84:H84"/>
    <mergeCell ref="K117:L117"/>
    <mergeCell ref="C118:D118"/>
    <mergeCell ref="E118:F118"/>
    <mergeCell ref="G118:H118"/>
    <mergeCell ref="I118:J118"/>
    <mergeCell ref="K118:L118"/>
  </mergeCells>
  <conditionalFormatting sqref="G37:H41">
    <cfRule type="cellIs" dxfId="56" priority="55" operator="notEqual">
      <formula>$H$3&lt;&gt;""</formula>
    </cfRule>
  </conditionalFormatting>
  <conditionalFormatting sqref="I16:J17 I19:J20 I27:J41">
    <cfRule type="cellIs" dxfId="55" priority="54" operator="notEqual">
      <formula>$J$3&lt;&gt;""</formula>
    </cfRule>
  </conditionalFormatting>
  <conditionalFormatting sqref="K16:L17 K19:L20 K27:L41">
    <cfRule type="cellIs" dxfId="54" priority="53" operator="notEqual">
      <formula>$L$3&lt;&gt;""</formula>
    </cfRule>
  </conditionalFormatting>
  <conditionalFormatting sqref="C51:M51">
    <cfRule type="cellIs" dxfId="53" priority="51" operator="lessThan">
      <formula>0</formula>
    </cfRule>
    <cfRule type="cellIs" dxfId="52" priority="52" operator="greaterThan">
      <formula>0</formula>
    </cfRule>
  </conditionalFormatting>
  <conditionalFormatting sqref="M73">
    <cfRule type="cellIs" dxfId="51" priority="23" operator="equal">
      <formula>"Bedarf ungedeckt"</formula>
    </cfRule>
    <cfRule type="cellIs" dxfId="50" priority="49" operator="equal">
      <formula>"Bedarf V. ungedeckt"</formula>
    </cfRule>
    <cfRule type="cellIs" dxfId="49" priority="50" operator="equal">
      <formula>"Bedarf M. ungedeckt"</formula>
    </cfRule>
  </conditionalFormatting>
  <conditionalFormatting sqref="M74:M75">
    <cfRule type="cellIs" dxfId="48" priority="45" operator="equal">
      <formula>"Bedarf aller gedeckt"</formula>
    </cfRule>
    <cfRule type="cellIs" dxfId="47" priority="46" operator="equal">
      <formula>"Bedarf Vater ungedeckt"</formula>
    </cfRule>
    <cfRule type="cellIs" dxfId="46" priority="47" operator="equal">
      <formula>"Bedarf Mutter ungedeckt"</formula>
    </cfRule>
    <cfRule type="cellIs" dxfId="45" priority="48" operator="equal">
      <formula>"Barunterh. K. ungedeckt"</formula>
    </cfRule>
  </conditionalFormatting>
  <conditionalFormatting sqref="D55 C54:C60 D57:D60 C63:D63">
    <cfRule type="cellIs" dxfId="44" priority="43" operator="equal">
      <formula>"ja"</formula>
    </cfRule>
    <cfRule type="cellIs" dxfId="43" priority="44" operator="equal">
      <formula>"nein"</formula>
    </cfRule>
  </conditionalFormatting>
  <conditionalFormatting sqref="D56:D57">
    <cfRule type="cellIs" dxfId="42" priority="41" operator="equal">
      <formula>"ja"</formula>
    </cfRule>
    <cfRule type="cellIs" dxfId="41" priority="42" operator="equal">
      <formula>"nein"</formula>
    </cfRule>
  </conditionalFormatting>
  <conditionalFormatting sqref="M58 M63:M64">
    <cfRule type="cellIs" dxfId="40" priority="40" operator="notEqual">
      <formula>1</formula>
    </cfRule>
  </conditionalFormatting>
  <conditionalFormatting sqref="M68:M70 M94:M97">
    <cfRule type="cellIs" dxfId="39" priority="37" operator="notEqual">
      <formula>0</formula>
    </cfRule>
  </conditionalFormatting>
  <conditionalFormatting sqref="M71">
    <cfRule type="cellIs" dxfId="38" priority="35" operator="equal">
      <formula>"Berechnung überprüfen"</formula>
    </cfRule>
    <cfRule type="cellIs" dxfId="37" priority="36" operator="equal">
      <formula>"ungedeckt"</formula>
    </cfRule>
  </conditionalFormatting>
  <conditionalFormatting sqref="M80:M81">
    <cfRule type="cellIs" dxfId="36" priority="32" operator="notEqual">
      <formula>0</formula>
    </cfRule>
  </conditionalFormatting>
  <conditionalFormatting sqref="M49">
    <cfRule type="cellIs" dxfId="35" priority="30" operator="lessThan">
      <formula>0</formula>
    </cfRule>
    <cfRule type="cellIs" dxfId="34" priority="31" operator="greaterThan">
      <formula>0</formula>
    </cfRule>
  </conditionalFormatting>
  <conditionalFormatting sqref="M55 M57">
    <cfRule type="cellIs" dxfId="33" priority="29" operator="lessThan">
      <formula>0</formula>
    </cfRule>
  </conditionalFormatting>
  <conditionalFormatting sqref="C57:D57">
    <cfRule type="cellIs" dxfId="32" priority="27" operator="greaterThan">
      <formula>0</formula>
    </cfRule>
    <cfRule type="cellIs" dxfId="31" priority="28" operator="lessThan">
      <formula>0</formula>
    </cfRule>
  </conditionalFormatting>
  <conditionalFormatting sqref="M57">
    <cfRule type="cellIs" dxfId="30" priority="26" operator="equal">
      <formula>"Fehler"</formula>
    </cfRule>
  </conditionalFormatting>
  <conditionalFormatting sqref="E55:L55">
    <cfRule type="cellIs" dxfId="29" priority="25" operator="lessThan">
      <formula>0</formula>
    </cfRule>
  </conditionalFormatting>
  <conditionalFormatting sqref="M93 M107 M109 M113:M120">
    <cfRule type="cellIs" dxfId="28" priority="33" operator="notEqual">
      <formula>0</formula>
    </cfRule>
  </conditionalFormatting>
  <conditionalFormatting sqref="M65">
    <cfRule type="cellIs" dxfId="27" priority="38" operator="equal">
      <formula>"Barunterh. K. ungedeckt"</formula>
    </cfRule>
    <cfRule type="cellIs" dxfId="26" priority="39" operator="notEqual">
      <formula>1</formula>
    </cfRule>
  </conditionalFormatting>
  <conditionalFormatting sqref="M84:M88">
    <cfRule type="cellIs" dxfId="25" priority="34" operator="notEqual">
      <formula>0</formula>
    </cfRule>
  </conditionalFormatting>
  <conditionalFormatting sqref="A118:L118">
    <cfRule type="expression" dxfId="24" priority="24">
      <formula>$C$118&lt;&gt;0</formula>
    </cfRule>
  </conditionalFormatting>
  <conditionalFormatting sqref="K55:L55 K68:L70 K93:L97 K113:L114 K73:L74 K81:L88 K116:L118 K115:L115 K48:L49 K42:L43 K21:L22">
    <cfRule type="expression" dxfId="23" priority="22">
      <formula>$L$3=""</formula>
    </cfRule>
  </conditionalFormatting>
  <conditionalFormatting sqref="I55:J55 I68:J70 I93:J97 I113:J114 I73:J74 I81:J88 I116:J118 I115:J115 I21:J22 I42:J43 I48:J49">
    <cfRule type="expression" dxfId="22" priority="21">
      <formula>$J$3=""</formula>
    </cfRule>
  </conditionalFormatting>
  <conditionalFormatting sqref="G55:H55 G68:H70 G93:H97 G113:H114 G73:H74 G81:H88 G116:H118 G115:H115 G48:H49 G42:H43 G21:H22">
    <cfRule type="expression" dxfId="21" priority="20">
      <formula>$H$3=""</formula>
    </cfRule>
  </conditionalFormatting>
  <conditionalFormatting sqref="E39:F41">
    <cfRule type="cellIs" dxfId="20" priority="56" operator="notEqual">
      <formula>$F$3&lt;&gt;""</formula>
    </cfRule>
  </conditionalFormatting>
  <conditionalFormatting sqref="E55:F55 E68:F70 E93:F97 E113:F114 E73:F74 E81:F88 E116:F118 E115:F115 E48:F49 E42:F43 E21:F22">
    <cfRule type="expression" dxfId="19" priority="57">
      <formula>$F$3=""</formula>
    </cfRule>
  </conditionalFormatting>
  <conditionalFormatting sqref="E37:F38">
    <cfRule type="cellIs" dxfId="18" priority="19" operator="notEqual">
      <formula>$F$3&lt;&gt;""</formula>
    </cfRule>
  </conditionalFormatting>
  <conditionalFormatting sqref="G16:H17 G19:H20">
    <cfRule type="cellIs" dxfId="17" priority="17" operator="notEqual">
      <formula>$H$3&lt;&gt;""</formula>
    </cfRule>
  </conditionalFormatting>
  <conditionalFormatting sqref="E16:F17 E19:F20">
    <cfRule type="cellIs" dxfId="16" priority="18" operator="notEqual">
      <formula>$F$3&lt;&gt;""</formula>
    </cfRule>
  </conditionalFormatting>
  <conditionalFormatting sqref="G27:H27 G29:H36">
    <cfRule type="cellIs" dxfId="15" priority="16" operator="notEqual">
      <formula>$H$3&lt;&gt;""</formula>
    </cfRule>
  </conditionalFormatting>
  <conditionalFormatting sqref="E27:F27 E29:F36">
    <cfRule type="cellIs" dxfId="14" priority="15" operator="notEqual">
      <formula>$F$3&lt;&gt;""</formula>
    </cfRule>
  </conditionalFormatting>
  <conditionalFormatting sqref="G28:H28">
    <cfRule type="cellIs" dxfId="13" priority="14" operator="notEqual">
      <formula>$H$3&lt;&gt;""</formula>
    </cfRule>
  </conditionalFormatting>
  <conditionalFormatting sqref="E28:F28">
    <cfRule type="cellIs" dxfId="12" priority="13" operator="notEqual">
      <formula>$F$3&lt;&gt;""</formula>
    </cfRule>
  </conditionalFormatting>
  <conditionalFormatting sqref="M4">
    <cfRule type="containsText" dxfId="11" priority="12" operator="containsText" text="nicht ausgefüllt">
      <formula>NOT(ISERROR(SEARCH("nicht ausgefüllt",M4)))</formula>
    </cfRule>
  </conditionalFormatting>
  <conditionalFormatting sqref="F82">
    <cfRule type="cellIs" dxfId="10" priority="11" operator="notEqual">
      <formula>$F$3&lt;&gt;""</formula>
    </cfRule>
  </conditionalFormatting>
  <conditionalFormatting sqref="E82">
    <cfRule type="expression" dxfId="9" priority="9">
      <formula>$E$81="Übersch.ant. gesamt"</formula>
    </cfRule>
    <cfRule type="cellIs" dxfId="8" priority="10" operator="notEqual">
      <formula>$F$3&lt;&gt;""</formula>
    </cfRule>
  </conditionalFormatting>
  <conditionalFormatting sqref="G82">
    <cfRule type="expression" dxfId="7" priority="7">
      <formula>$G$81="Übersch.ant. gesamt"</formula>
    </cfRule>
  </conditionalFormatting>
  <conditionalFormatting sqref="G82:H82">
    <cfRule type="cellIs" dxfId="6" priority="8" operator="notEqual">
      <formula>$H$3&lt;&gt;""</formula>
    </cfRule>
  </conditionalFormatting>
  <conditionalFormatting sqref="I82:J82">
    <cfRule type="cellIs" dxfId="5" priority="6" operator="notEqual">
      <formula>$J$3&lt;&gt;""</formula>
    </cfRule>
  </conditionalFormatting>
  <conditionalFormatting sqref="I82">
    <cfRule type="expression" dxfId="4" priority="5">
      <formula>$I$81="Übersch.ant. gesamt"</formula>
    </cfRule>
  </conditionalFormatting>
  <conditionalFormatting sqref="K82:L82">
    <cfRule type="cellIs" dxfId="3" priority="4" operator="notEqual">
      <formula>$L$3&lt;&gt;""</formula>
    </cfRule>
  </conditionalFormatting>
  <conditionalFormatting sqref="K82">
    <cfRule type="expression" dxfId="2" priority="3">
      <formula>$K$81="Übersch.ant. gesamt"</formula>
    </cfRule>
  </conditionalFormatting>
  <conditionalFormatting sqref="M79">
    <cfRule type="expression" dxfId="1" priority="2">
      <formula>$M$79&lt;&gt;"ok"</formula>
    </cfRule>
  </conditionalFormatting>
  <conditionalFormatting sqref="D4">
    <cfRule type="expression" dxfId="0" priority="1">
      <formula>AND($D$4&lt;&gt;"j",$D$4&lt;&gt;"n")</formula>
    </cfRule>
  </conditionalFormatting>
  <pageMargins left="0.70866141732283472" right="0.70866141732283472" top="0.78740157480314965" bottom="0.78740157480314965" header="0.31496062992125984" footer="0.31496062992125984"/>
  <pageSetup paperSize="9" scale="49" fitToHeight="0" orientation="landscape" horizontalDpi="1200" verticalDpi="1200" r:id="rId1"/>
  <headerFooter>
    <oddHeader>&amp;A</oddHeader>
    <oddFooter>&amp;F</oddFooter>
  </headerFooter>
  <rowBreaks count="1" manualBreakCount="1">
    <brk id="58"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Phase</vt:lpstr>
      <vt:lpstr>Phase!Druckbereich</vt:lpstr>
      <vt:lpstr>Phase!Drucktitel</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Neidhart</dc:creator>
  <cp:lastModifiedBy>Patrick Neidhart</cp:lastModifiedBy>
  <cp:lastPrinted>2021-08-10T08:07:12Z</cp:lastPrinted>
  <dcterms:created xsi:type="dcterms:W3CDTF">2019-02-05T13:23:15Z</dcterms:created>
  <dcterms:modified xsi:type="dcterms:W3CDTF">2021-08-13T14:54:14Z</dcterms:modified>
</cp:coreProperties>
</file>